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835"/>
  </bookViews>
  <sheets>
    <sheet name="Plantilla Ejecución " sheetId="3" r:id="rId1"/>
  </sheets>
  <definedNames>
    <definedName name="_xlnm.Print_Area" localSheetId="0">'Plantilla Ejecución '!$A$1:$O$103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3" i="3"/>
  <c r="O52"/>
  <c r="O44"/>
  <c r="O36"/>
  <c r="O26"/>
  <c r="O16"/>
  <c r="O10"/>
  <c r="N63"/>
  <c r="N52"/>
  <c r="N36"/>
  <c r="N26"/>
  <c r="N16"/>
  <c r="N10"/>
  <c r="M71"/>
  <c r="L68" s="1"/>
  <c r="M68"/>
  <c r="M63"/>
  <c r="M52"/>
  <c r="M36"/>
  <c r="M26"/>
  <c r="M16"/>
  <c r="M10"/>
  <c r="L71"/>
  <c r="L63"/>
  <c r="L52"/>
  <c r="L36"/>
  <c r="L26"/>
  <c r="L16"/>
  <c r="L10"/>
  <c r="B62"/>
  <c r="B59"/>
  <c r="K36"/>
  <c r="K26"/>
  <c r="K63"/>
  <c r="K52"/>
  <c r="K16"/>
  <c r="K10"/>
  <c r="J26"/>
  <c r="J63"/>
  <c r="J52"/>
  <c r="J36"/>
  <c r="J16"/>
  <c r="J10"/>
  <c r="I63"/>
  <c r="I52"/>
  <c r="I36"/>
  <c r="I26"/>
  <c r="I16"/>
  <c r="I10"/>
  <c r="G26"/>
  <c r="G36"/>
  <c r="O76" l="1"/>
  <c r="H52"/>
  <c r="H36"/>
  <c r="H26"/>
  <c r="H16"/>
  <c r="H10"/>
  <c r="G63"/>
  <c r="G52"/>
  <c r="G16"/>
  <c r="G10"/>
  <c r="F63"/>
  <c r="F52"/>
  <c r="F36"/>
  <c r="F26"/>
  <c r="F16"/>
  <c r="F10"/>
  <c r="E26"/>
  <c r="E63"/>
  <c r="E52"/>
  <c r="E36"/>
  <c r="E16"/>
  <c r="E10"/>
  <c r="D63"/>
  <c r="D52"/>
  <c r="D36"/>
  <c r="D26"/>
  <c r="D16"/>
  <c r="D10"/>
  <c r="B64"/>
  <c r="B61"/>
  <c r="B58"/>
  <c r="B56"/>
  <c r="B55"/>
  <c r="B54"/>
  <c r="B53"/>
  <c r="B42"/>
  <c r="B37"/>
  <c r="B35"/>
  <c r="B33"/>
  <c r="B32"/>
  <c r="B31"/>
  <c r="B29"/>
  <c r="B28"/>
  <c r="B27"/>
  <c r="B24"/>
  <c r="B23"/>
  <c r="B22"/>
  <c r="B21"/>
  <c r="B20"/>
  <c r="B19"/>
  <c r="B18"/>
  <c r="B17"/>
  <c r="B15"/>
  <c r="B13"/>
  <c r="B12"/>
  <c r="B11"/>
  <c r="B52" l="1"/>
  <c r="B26"/>
  <c r="B63"/>
  <c r="B36"/>
  <c r="B16"/>
  <c r="B10"/>
  <c r="N76"/>
  <c r="N89" s="1"/>
  <c r="M76"/>
  <c r="M89" s="1"/>
  <c r="O89" l="1"/>
  <c r="L76"/>
  <c r="L89" s="1"/>
  <c r="D76" l="1"/>
  <c r="E76"/>
  <c r="E89" s="1"/>
  <c r="J76"/>
  <c r="J89" s="1"/>
  <c r="I76"/>
  <c r="I89" s="1"/>
  <c r="H76"/>
  <c r="G76"/>
  <c r="G89" s="1"/>
  <c r="F76"/>
  <c r="F89" s="1"/>
  <c r="U9"/>
  <c r="V9" s="1"/>
  <c r="W9" s="1"/>
  <c r="X9" s="1"/>
  <c r="Y9" s="1"/>
  <c r="Z9" s="1"/>
  <c r="AB9" s="1"/>
  <c r="D89" l="1"/>
  <c r="H89"/>
  <c r="AA8"/>
  <c r="AB8" s="1"/>
  <c r="K76" l="1"/>
  <c r="K89" l="1"/>
  <c r="B76"/>
  <c r="B89" s="1"/>
</calcChain>
</file>

<file path=xl/sharedStrings.xml><?xml version="1.0" encoding="utf-8"?>
<sst xmlns="http://schemas.openxmlformats.org/spreadsheetml/2006/main" count="104" uniqueCount="103">
  <si>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</si>
  <si>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</si>
  <si>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</si>
  <si>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</si>
  <si>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</si>
  <si>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</si>
  <si>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</si>
  <si>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</si>
  <si>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</si>
  <si>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</si>
  <si>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</si>
  <si>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</si>
  <si>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</si>
  <si>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</si>
  <si>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</si>
  <si>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</si>
  <si>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</si>
  <si>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</si>
  <si>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</si>
  <si>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</si>
  <si>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</si>
  <si>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</si>
  <si>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</si>
  <si>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</si>
  <si>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</si>
  <si>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</si>
  <si>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</si>
  <si>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</si>
  <si>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</si>
  <si>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2.6.4 - VEHÍCULOS Y EQUIPO DE TRANSPORTE, TRACCIÓN Y ELEVACIÓN</t>
  </si>
  <si>
    <t>2.6.5 - MAQUINARIA, OTROS EQUIPOS Y HERRAMIENTAS</t>
  </si>
  <si>
    <t>Total Gastos</t>
  </si>
  <si>
    <t>En RD$</t>
  </si>
  <si>
    <t>2.1.3 - DIETAS Y GASTOS DE REPRESENTACIÓN</t>
  </si>
  <si>
    <t>2.7 - OBRAS</t>
  </si>
  <si>
    <t>2.7.1 - OBRAS EN EDIFICACIONES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</si>
  <si>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</si>
  <si>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</si>
  <si>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</si>
  <si>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</si>
  <si>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</si>
  <si>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</si>
  <si>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</si>
  <si>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</si>
  <si>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</si>
  <si>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</si>
  <si>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</si>
  <si>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</si>
  <si>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</si>
  <si>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</si>
  <si>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</si>
  <si>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</si>
  <si>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</si>
  <si>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</si>
  <si>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</si>
  <si>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</si>
  <si>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</si>
  <si>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</si>
  <si>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</si>
  <si>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</si>
  <si>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</si>
  <si>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</si>
  <si>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</si>
  <si>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</si>
  <si>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>Fecha de registro: hasta el [día] de [mes] del [año]</t>
  </si>
  <si>
    <t>Fecha de imputación: hasta el [día] de [mes] del [año]</t>
  </si>
  <si>
    <t>Fuente: [fuente]</t>
  </si>
  <si>
    <t xml:space="preserve">Total </t>
  </si>
  <si>
    <t>2.6.3- EQUIPO E INSTRUMENTAL, CIENTIFICO Y DE LABORATORIO</t>
  </si>
  <si>
    <t>2.6.8- BIENES INTANGIBLES</t>
  </si>
  <si>
    <t>2.6.9- EDIFICIOS, ESTRUCTURAS, TIERRAS, TERRENOS Y OBJETOS DE VALOR</t>
  </si>
  <si>
    <t>2.2.9- OTRAS CNTRATACIONES DE SERVICIOS</t>
  </si>
  <si>
    <t>2.3.4- PRODUCTOS FARMACEUTICOS</t>
  </si>
  <si>
    <t>2.6.6-EQUIPOS DE DEFENSA Y SEGURIDAD</t>
  </si>
  <si>
    <t xml:space="preserve">   MINISTERIO DE CULTURA</t>
  </si>
  <si>
    <t xml:space="preserve">   ARCHIVO GENERALL DE LA NACION</t>
  </si>
  <si>
    <t xml:space="preserve">        Ejecución de Gastos y Aplicaciones Financieras </t>
  </si>
  <si>
    <t>2.1.4 - GRATIFICACIONES Y BONIFICACIONES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</si>
  <si>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</si>
  <si>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</si>
  <si>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</si>
  <si>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</si>
  <si>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</si>
  <si>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</si>
  <si>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2.6.7 - ACTIVOS BIÓLOGICOS CULTIVABLES</t>
  </si>
  <si>
    <t>2.7.2 - INFRAESTRUCTURA</t>
  </si>
  <si>
    <t>2.7.3 - CONSTRUCCIONES EN BIENES CONCESIONADOS</t>
  </si>
  <si>
    <t>2.7.4 - GASTOS QUE SE ASIGNARÁN DURANTE EL EJERCICIO PARA INVERSIÓN (ART. 32 Y 33 LEY 423-06)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</si>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</sst>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indexed="8"/>
      <name val="Calibri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164" fontId="0" fillId="0" borderId="0" xfId="1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64" fontId="1" fillId="2" borderId="2" xfId="1" applyFont="1" applyFill="1" applyBorder="1" applyAlignment="1">
      <alignment horizontal="center" vertical="center" wrapText="1"/>
    </xf>
    <xf numFmtId="164" fontId="0" fillId="0" borderId="0" xfId="1" applyFont="1" applyAlignment="1">
      <alignment vertical="center"/>
    </xf>
    <xf numFmtId="164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3" borderId="0" xfId="1" applyFont="1" applyFill="1" applyBorder="1" applyAlignment="1">
      <alignment horizontal="center" vertical="center" wrapText="1"/>
    </xf>
    <xf numFmtId="164" fontId="1" fillId="3" borderId="2" xfId="1" applyFont="1" applyFill="1" applyBorder="1" applyAlignment="1">
      <alignment horizontal="center" vertical="center" wrapText="1"/>
    </xf>
    <xf numFmtId="164" fontId="2" fillId="2" borderId="2" xfId="1" applyFont="1" applyFill="1" applyBorder="1" applyAlignment="1">
      <alignment horizontal="center" vertical="center" wrapText="1"/>
    </xf>
    <xf numFmtId="164" fontId="1" fillId="0" borderId="1" xfId="1" applyFont="1" applyBorder="1" applyAlignment="1">
      <alignment vertical="center" wrapText="1"/>
    </xf>
    <xf numFmtId="0" fontId="7" fillId="0" borderId="0" xfId="0" applyFont="1" applyAlignment="1">
      <alignment horizontal="center" readingOrder="2"/>
    </xf>
    <xf numFmtId="0" fontId="0" fillId="0" borderId="0" xfId="0" applyBorder="1"/>
    <xf numFmtId="0" fontId="6" fillId="0" borderId="0" xfId="0" applyFont="1" applyBorder="1" applyAlignment="1">
      <alignment horizontal="center" readingOrder="2"/>
    </xf>
    <xf numFmtId="0" fontId="7" fillId="0" borderId="0" xfId="0" applyFont="1" applyBorder="1" applyAlignment="1">
      <alignment horizontal="center" readingOrder="2"/>
    </xf>
    <xf numFmtId="0" fontId="6" fillId="0" borderId="0" xfId="0" applyFont="1" applyAlignment="1">
      <alignment horizontal="center" readingOrder="2"/>
    </xf>
    <xf numFmtId="0" fontId="1" fillId="0" borderId="0" xfId="0" applyFont="1" applyAlignme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" fontId="0" fillId="0" borderId="0" xfId="1" applyNumberFormat="1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readingOrder="2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162096</xdr:rowOff>
    </xdr:from>
    <xdr:to>
      <xdr:col>1</xdr:col>
      <xdr:colOff>47625</xdr:colOff>
      <xdr:row>4</xdr:row>
      <xdr:rowOff>152399</xdr:rowOff>
    </xdr:to>
    <xdr:pic>
      <xdr:nvPicPr>
        <xdr:cNvPr id="4" name="Picture 2" descr="http://cultura.gob.do/images/ImagenesPortalPrincipal/LogoInstitucional_minc500x7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62096"/>
          <a:ext cx="2428875" cy="942803"/>
        </a:xfrm>
        <a:prstGeom prst="rect">
          <a:avLst/>
        </a:prstGeom>
        <a:noFill/>
      </xdr:spPr>
    </xdr:pic>
    <xdr:clientData/>
  </xdr:twoCellAnchor>
  <xdr:twoCellAnchor>
    <xdr:from>
      <xdr:col>6</xdr:col>
      <xdr:colOff>365126</xdr:colOff>
      <xdr:row>1</xdr:row>
      <xdr:rowOff>117475</xdr:rowOff>
    </xdr:from>
    <xdr:to>
      <xdr:col>9</xdr:col>
      <xdr:colOff>1168402</xdr:colOff>
      <xdr:row>4</xdr:row>
      <xdr:rowOff>136525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32776" y="355600"/>
          <a:ext cx="4584701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847725</xdr:colOff>
      <xdr:row>95</xdr:row>
      <xdr:rowOff>66675</xdr:rowOff>
    </xdr:from>
    <xdr:to>
      <xdr:col>3</xdr:col>
      <xdr:colOff>361950</xdr:colOff>
      <xdr:row>101</xdr:row>
      <xdr:rowOff>63499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847725" y="28727400"/>
          <a:ext cx="4048125" cy="11683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</a:t>
          </a:r>
        </a:p>
        <a:p>
          <a:pPr algn="ctr" rtl="1">
            <a:defRPr sz="1000"/>
          </a:pPr>
          <a:r>
            <a:rPr lang="en-US" sz="1200" b="1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Carlos Castellanos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Analista de Presupuesto</a:t>
          </a:r>
        </a:p>
        <a:p>
          <a:pPr algn="ctr" rtl="1">
            <a:defRPr sz="1000"/>
          </a:pP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523874</xdr:colOff>
      <xdr:row>95</xdr:row>
      <xdr:rowOff>57150</xdr:rowOff>
    </xdr:from>
    <xdr:to>
      <xdr:col>13</xdr:col>
      <xdr:colOff>438149</xdr:colOff>
      <xdr:row>101</xdr:row>
      <xdr:rowOff>53974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0744199" y="28717875"/>
          <a:ext cx="3686175" cy="11683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indent="0" algn="ctr" rtl="1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ctr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____________________</a:t>
          </a:r>
        </a:p>
        <a:p>
          <a:pPr marL="0" indent="0" algn="ctr" rtl="1">
            <a:defRPr sz="1000"/>
          </a:pPr>
          <a:r>
            <a:rPr lang="en-US" sz="1000" b="1" i="0" u="none" strike="noStrike">
              <a:latin typeface="+mn-lt"/>
              <a:ea typeface="+mn-ea"/>
              <a:cs typeface="+mn-cs"/>
            </a:rPr>
            <a:t>Ana Yapor </a:t>
          </a:r>
        </a:p>
        <a:p>
          <a:pPr marL="0" indent="0" algn="ctr" rtl="1">
            <a:defRPr sz="1000"/>
          </a:pPr>
          <a:r>
            <a:rPr lang="en-US" sz="1000" b="1" i="0">
              <a:latin typeface="+mn-lt"/>
              <a:ea typeface="+mn-ea"/>
              <a:cs typeface="+mn-cs"/>
            </a:rPr>
            <a:t>Enc. Interina Administrativo y Financiero </a:t>
          </a:r>
          <a:r>
            <a:rPr lang="en-US" sz="1000">
              <a:latin typeface="+mn-lt"/>
              <a:ea typeface="+mn-ea"/>
              <a:cs typeface="+mn-cs"/>
            </a:rPr>
            <a:t> </a:t>
          </a:r>
          <a:r>
            <a:rPr lang="en-US" sz="1200"/>
            <a:t> </a:t>
          </a:r>
          <a:endParaRPr lang="en-US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1"/>
  <sheetViews>
    <sheetView showGridLines="0" tabSelected="1" topLeftCell="G1" zoomScaleSheetLayoutView="55" workbookViewId="0">
      <selection activeCell="O19" sqref="O19"/>
    </sheetView>
  </sheetViews>
  <sheetFormatPr baseColWidth="10" defaultColWidth="9.140625" defaultRowHeight="15"/>
  <cols>
    <col min="1" max="1" width="40" customWidth="1"/>
    <col min="2" max="2" width="22.42578125" customWidth="1"/>
    <col min="3" max="3" width="5.5703125" customWidth="1"/>
    <col min="4" max="5" width="14.42578125" customWidth="1"/>
    <col min="6" max="6" width="14" customWidth="1"/>
    <col min="7" max="7" width="21" bestFit="1" customWidth="1"/>
    <col min="8" max="8" width="20.85546875" bestFit="1" customWidth="1"/>
    <col min="9" max="9" width="20.28515625" bestFit="1" customWidth="1"/>
    <col min="10" max="10" width="21" bestFit="1" customWidth="1"/>
    <col min="11" max="11" width="20.85546875" bestFit="1" customWidth="1"/>
    <col min="12" max="13" width="20.5703125" bestFit="1" customWidth="1"/>
    <col min="14" max="14" width="14.5703125" customWidth="1"/>
    <col min="15" max="15" width="21.42578125" bestFit="1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8" ht="18.75">
      <c r="A2" s="46" t="s">
        <v>74</v>
      </c>
      <c r="B2" s="46"/>
      <c r="C2" s="46"/>
      <c r="D2" s="46"/>
      <c r="E2" s="46"/>
      <c r="F2" s="46"/>
      <c r="G2" s="46"/>
      <c r="H2" s="37"/>
      <c r="I2" s="37"/>
      <c r="J2" s="37"/>
      <c r="K2" s="37"/>
      <c r="L2" s="37"/>
      <c r="M2" s="37"/>
      <c r="N2" s="37"/>
      <c r="O2" s="37"/>
      <c r="Q2" s="12" t="s">
        <v>60</v>
      </c>
    </row>
    <row r="3" spans="1:28" ht="18.75">
      <c r="A3" s="45" t="s">
        <v>75</v>
      </c>
      <c r="B3" s="45"/>
      <c r="C3" s="45"/>
      <c r="D3" s="45"/>
      <c r="E3" s="45"/>
      <c r="F3" s="45"/>
      <c r="G3" s="45"/>
      <c r="H3" s="19"/>
      <c r="I3" s="19"/>
      <c r="J3" s="19"/>
      <c r="K3" s="19"/>
      <c r="L3" s="19"/>
      <c r="M3" s="19"/>
      <c r="N3" s="19"/>
      <c r="O3" s="19"/>
      <c r="Q3" s="12"/>
    </row>
    <row r="4" spans="1:28" ht="18.75">
      <c r="A4" s="45">
        <v>2019</v>
      </c>
      <c r="B4" s="45"/>
      <c r="C4" s="45"/>
      <c r="D4" s="45"/>
      <c r="E4" s="45"/>
      <c r="F4" s="45"/>
      <c r="G4" s="45"/>
      <c r="H4" s="37"/>
      <c r="I4" s="37"/>
      <c r="J4" s="37"/>
      <c r="K4" s="37"/>
      <c r="L4" s="37"/>
      <c r="M4" s="37"/>
      <c r="N4" s="37"/>
      <c r="O4" s="37"/>
      <c r="Q4" s="12" t="s">
        <v>61</v>
      </c>
    </row>
    <row r="5" spans="1:28" ht="15.75" customHeight="1">
      <c r="A5" s="44" t="s">
        <v>76</v>
      </c>
      <c r="B5" s="44"/>
      <c r="C5" s="44"/>
      <c r="D5" s="44"/>
      <c r="E5" s="44"/>
      <c r="F5" s="44"/>
      <c r="G5" s="44"/>
      <c r="H5" s="38"/>
      <c r="I5" s="38"/>
      <c r="J5" s="38"/>
      <c r="K5" s="38"/>
      <c r="L5" s="38"/>
      <c r="M5" s="38"/>
      <c r="N5" s="38"/>
      <c r="O5" s="38"/>
      <c r="Q5" s="12" t="s">
        <v>59</v>
      </c>
    </row>
    <row r="6" spans="1:28">
      <c r="A6" s="43" t="s">
        <v>32</v>
      </c>
      <c r="B6" s="43"/>
      <c r="C6" s="43"/>
      <c r="D6" s="43"/>
      <c r="E6" s="43"/>
      <c r="F6" s="43"/>
      <c r="G6" s="43"/>
      <c r="H6" s="36"/>
      <c r="I6" s="36"/>
      <c r="J6" s="36"/>
      <c r="K6" s="36"/>
      <c r="L6" s="36"/>
      <c r="M6" s="36"/>
      <c r="N6" s="36"/>
      <c r="O6" s="36"/>
      <c r="Q6" s="12" t="s">
        <v>62</v>
      </c>
    </row>
    <row r="7" spans="1:28">
      <c r="Q7" s="12" t="s">
        <v>63</v>
      </c>
    </row>
    <row r="8" spans="1:28" ht="15.75">
      <c r="A8" s="10" t="s">
        <v>0</v>
      </c>
      <c r="B8" s="11" t="s">
        <v>67</v>
      </c>
      <c r="C8" s="11"/>
      <c r="D8" s="11" t="s">
        <v>47</v>
      </c>
      <c r="E8" s="11" t="s">
        <v>48</v>
      </c>
      <c r="F8" s="11" t="s">
        <v>49</v>
      </c>
      <c r="G8" s="11" t="s">
        <v>50</v>
      </c>
      <c r="H8" s="11" t="s">
        <v>51</v>
      </c>
      <c r="I8" s="11" t="s">
        <v>52</v>
      </c>
      <c r="J8" s="11" t="s">
        <v>53</v>
      </c>
      <c r="K8" s="11" t="s">
        <v>54</v>
      </c>
      <c r="L8" s="11" t="s">
        <v>55</v>
      </c>
      <c r="M8" s="11" t="s">
        <v>56</v>
      </c>
      <c r="N8" s="11" t="s">
        <v>57</v>
      </c>
      <c r="O8" s="11" t="s">
        <v>58</v>
      </c>
      <c r="AA8" s="17">
        <f>SUM(S9:AA9)</f>
        <v>11.029108875781253</v>
      </c>
      <c r="AB8" s="17">
        <f>+AA8+AB9</f>
        <v>13.989108875781252</v>
      </c>
    </row>
    <row r="9" spans="1:28">
      <c r="A9" s="1" t="s">
        <v>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S9" s="15">
        <v>1</v>
      </c>
      <c r="T9" s="15">
        <v>1.05</v>
      </c>
      <c r="U9" s="15">
        <f>+T9*1.05</f>
        <v>1.1025</v>
      </c>
      <c r="V9" s="15">
        <f t="shared" ref="V9:Z9" si="0">+U9*1.05</f>
        <v>1.1576250000000001</v>
      </c>
      <c r="W9" s="15">
        <f t="shared" si="0"/>
        <v>1.2155062500000002</v>
      </c>
      <c r="X9" s="15">
        <f t="shared" si="0"/>
        <v>1.2762815625000004</v>
      </c>
      <c r="Y9" s="15">
        <f t="shared" si="0"/>
        <v>1.3400956406250004</v>
      </c>
      <c r="Z9" s="15">
        <f t="shared" si="0"/>
        <v>1.4071004226562505</v>
      </c>
      <c r="AA9" s="15">
        <v>1.48</v>
      </c>
      <c r="AB9" s="15">
        <f>+AA9*2</f>
        <v>2.96</v>
      </c>
    </row>
    <row r="10" spans="1:28" ht="30">
      <c r="A10" s="3" t="s">
        <v>2</v>
      </c>
      <c r="B10" s="22">
        <f>SUM(D10+E10+F10+G10+H10+I10+J10+K10+L10+M10+N10+O10)</f>
        <v>162947240.70999998</v>
      </c>
      <c r="C10" s="22"/>
      <c r="D10" s="14">
        <f t="shared" ref="D10:I10" si="1">SUM(D11:D15)</f>
        <v>10814286.15</v>
      </c>
      <c r="E10" s="22">
        <f t="shared" si="1"/>
        <v>11382072.819999998</v>
      </c>
      <c r="F10" s="22">
        <f t="shared" si="1"/>
        <v>10984910.34</v>
      </c>
      <c r="G10" s="22">
        <f t="shared" si="1"/>
        <v>12605293.609999999</v>
      </c>
      <c r="H10" s="22">
        <f t="shared" si="1"/>
        <v>16777354.66</v>
      </c>
      <c r="I10" s="22">
        <f t="shared" si="1"/>
        <v>11544610.59</v>
      </c>
      <c r="J10" s="22">
        <f>SUM(J11:J15)</f>
        <v>11353857.77</v>
      </c>
      <c r="K10" s="22">
        <f>SUM(K11:K15)</f>
        <v>11438934.140000001</v>
      </c>
      <c r="L10" s="22">
        <f>SUM(L11:L15)</f>
        <v>12570645.01</v>
      </c>
      <c r="M10" s="22">
        <f>SUM(M11:M15)</f>
        <v>11773928.470000001</v>
      </c>
      <c r="N10" s="22">
        <f>SUM(N11:N15)</f>
        <v>21046899.449999999</v>
      </c>
      <c r="O10" s="22">
        <f>SUM(O11:O15)</f>
        <v>20654447.699999999</v>
      </c>
      <c r="S10" s="16"/>
    </row>
    <row r="11" spans="1:28">
      <c r="A11" s="7" t="s">
        <v>3</v>
      </c>
      <c r="B11" s="21">
        <f t="shared" ref="B11:B64" si="2">SUM(D11+E11+F11+G11+H11+I11+J11+K11+L11+M11+N11+O11)</f>
        <v>123404218.71000001</v>
      </c>
      <c r="C11" s="15"/>
      <c r="D11" s="18">
        <v>9002500</v>
      </c>
      <c r="E11" s="21">
        <v>9332447.5399999991</v>
      </c>
      <c r="F11" s="21">
        <v>9164550</v>
      </c>
      <c r="G11" s="21">
        <v>9423735.3699999992</v>
      </c>
      <c r="H11" s="21">
        <v>9366806.5</v>
      </c>
      <c r="I11" s="21">
        <v>9564198.75</v>
      </c>
      <c r="J11" s="21">
        <v>9365562.5999999996</v>
      </c>
      <c r="K11" s="21">
        <v>9433066.6600000001</v>
      </c>
      <c r="L11" s="21">
        <v>10549662.33</v>
      </c>
      <c r="M11" s="21">
        <v>9620065.4800000004</v>
      </c>
      <c r="N11" s="21">
        <v>19002241.5</v>
      </c>
      <c r="O11" s="21">
        <v>9579381.9800000004</v>
      </c>
    </row>
    <row r="12" spans="1:28">
      <c r="A12" s="7" t="s">
        <v>4</v>
      </c>
      <c r="B12" s="21">
        <f t="shared" si="2"/>
        <v>22824021.190000001</v>
      </c>
      <c r="C12" s="15"/>
      <c r="D12" s="18">
        <v>482600</v>
      </c>
      <c r="E12" s="21">
        <v>692143.04</v>
      </c>
      <c r="F12" s="21">
        <v>480600</v>
      </c>
      <c r="G12" s="21">
        <v>1815878.35</v>
      </c>
      <c r="H12" s="21">
        <v>5974631.71</v>
      </c>
      <c r="I12" s="21">
        <v>552300</v>
      </c>
      <c r="J12" s="21">
        <v>593834.72</v>
      </c>
      <c r="K12" s="21">
        <v>586367.72</v>
      </c>
      <c r="L12" s="21">
        <v>604100</v>
      </c>
      <c r="M12" s="21">
        <v>746283.31</v>
      </c>
      <c r="N12" s="21">
        <v>654007.34</v>
      </c>
      <c r="O12" s="21">
        <v>9641275</v>
      </c>
    </row>
    <row r="13" spans="1:28" ht="30">
      <c r="A13" s="7" t="s">
        <v>33</v>
      </c>
      <c r="B13" s="21">
        <f t="shared" si="2"/>
        <v>70154.8</v>
      </c>
      <c r="C13" s="15"/>
      <c r="D13" s="40">
        <v>0</v>
      </c>
      <c r="E13" s="40">
        <v>0</v>
      </c>
      <c r="F13" s="40">
        <v>0</v>
      </c>
      <c r="G13" s="40">
        <v>0</v>
      </c>
      <c r="H13" s="21">
        <v>39042</v>
      </c>
      <c r="I13" s="40">
        <v>0</v>
      </c>
      <c r="J13" s="40">
        <v>0</v>
      </c>
      <c r="K13" s="21">
        <v>4281.6000000000004</v>
      </c>
      <c r="L13" s="21">
        <v>22300</v>
      </c>
      <c r="M13" s="21">
        <v>4531.2</v>
      </c>
      <c r="N13" s="40">
        <v>0</v>
      </c>
      <c r="O13" s="40">
        <v>0</v>
      </c>
    </row>
    <row r="14" spans="1:28" ht="30">
      <c r="A14" s="7" t="s">
        <v>77</v>
      </c>
      <c r="B14" s="40">
        <v>0</v>
      </c>
      <c r="C14" s="15"/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</row>
    <row r="15" spans="1:28" ht="30">
      <c r="A15" s="7" t="s">
        <v>5</v>
      </c>
      <c r="B15" s="21">
        <f t="shared" si="2"/>
        <v>16648846.01</v>
      </c>
      <c r="C15" s="15"/>
      <c r="D15" s="18">
        <v>1329186.1499999999</v>
      </c>
      <c r="E15" s="21">
        <v>1357482.24</v>
      </c>
      <c r="F15" s="21">
        <v>1339760.3400000001</v>
      </c>
      <c r="G15" s="21">
        <v>1365679.89</v>
      </c>
      <c r="H15" s="21">
        <v>1396874.45</v>
      </c>
      <c r="I15" s="21">
        <v>1428111.84</v>
      </c>
      <c r="J15" s="21">
        <v>1394460.45</v>
      </c>
      <c r="K15" s="21">
        <v>1415218.16</v>
      </c>
      <c r="L15" s="21">
        <v>1394582.68</v>
      </c>
      <c r="M15" s="21">
        <v>1403048.48</v>
      </c>
      <c r="N15" s="21">
        <v>1390650.61</v>
      </c>
      <c r="O15" s="21">
        <v>1433790.72</v>
      </c>
    </row>
    <row r="16" spans="1:28">
      <c r="A16" s="3" t="s">
        <v>6</v>
      </c>
      <c r="B16" s="24">
        <f t="shared" si="2"/>
        <v>34504730.580000006</v>
      </c>
      <c r="D16" s="14">
        <f>SUM(C17:D24)</f>
        <v>1055997.6299999999</v>
      </c>
      <c r="E16" s="22">
        <f>SUM(E17:E24)</f>
        <v>1197263.5</v>
      </c>
      <c r="F16" s="22">
        <f t="shared" ref="F16:K16" si="3">SUM(F17:F25)</f>
        <v>2599652.06</v>
      </c>
      <c r="G16" s="22">
        <f t="shared" si="3"/>
        <v>2116367.1800000002</v>
      </c>
      <c r="H16" s="22">
        <f t="shared" si="3"/>
        <v>1492316.95</v>
      </c>
      <c r="I16" s="22">
        <f t="shared" si="3"/>
        <v>4641392.8499999996</v>
      </c>
      <c r="J16" s="22">
        <f t="shared" si="3"/>
        <v>3505454.49</v>
      </c>
      <c r="K16" s="22">
        <f t="shared" si="3"/>
        <v>3056259.13</v>
      </c>
      <c r="L16" s="25">
        <f>SUM(L17:L25)</f>
        <v>3716789.8499999996</v>
      </c>
      <c r="M16" s="22">
        <f>SUM(M17:M25)</f>
        <v>3226879.42</v>
      </c>
      <c r="N16" s="22">
        <f>SUM(N17:N25)</f>
        <v>3547162.8499999996</v>
      </c>
      <c r="O16" s="22">
        <f>SUM(O17:O25)</f>
        <v>4349194.67</v>
      </c>
    </row>
    <row r="17" spans="1:15">
      <c r="A17" s="7" t="s">
        <v>7</v>
      </c>
      <c r="B17" s="21">
        <f t="shared" si="2"/>
        <v>13865159.73</v>
      </c>
      <c r="C17" s="17"/>
      <c r="D17" s="18">
        <v>1055997.6299999999</v>
      </c>
      <c r="E17" s="21">
        <v>1002873.19</v>
      </c>
      <c r="F17" s="21">
        <v>1087406.83</v>
      </c>
      <c r="G17" s="21">
        <v>1140387.76</v>
      </c>
      <c r="H17" s="21">
        <v>1115470.8999999999</v>
      </c>
      <c r="I17" s="21">
        <v>1235906.22</v>
      </c>
      <c r="J17" s="21">
        <v>1230872.02</v>
      </c>
      <c r="K17" s="21">
        <v>1379529.77</v>
      </c>
      <c r="L17" s="21">
        <v>1083950.94</v>
      </c>
      <c r="M17" s="21">
        <v>1154226.74</v>
      </c>
      <c r="N17" s="21">
        <v>1154298.81</v>
      </c>
      <c r="O17" s="21">
        <v>1224238.92</v>
      </c>
    </row>
    <row r="18" spans="1:15" ht="30">
      <c r="A18" s="7" t="s">
        <v>8</v>
      </c>
      <c r="B18" s="21">
        <f t="shared" si="2"/>
        <v>3859000.25</v>
      </c>
      <c r="D18" s="40">
        <v>0</v>
      </c>
      <c r="E18" s="40">
        <v>0</v>
      </c>
      <c r="F18" s="21">
        <v>22639.55</v>
      </c>
      <c r="G18" s="21">
        <v>489900.3</v>
      </c>
      <c r="H18" s="21">
        <v>1587.1</v>
      </c>
      <c r="I18" s="21">
        <v>1594632</v>
      </c>
      <c r="J18" s="21">
        <v>1008.9</v>
      </c>
      <c r="K18" s="21">
        <v>43660</v>
      </c>
      <c r="L18" s="21">
        <v>911203.4</v>
      </c>
      <c r="M18" s="21">
        <v>794369</v>
      </c>
      <c r="N18" s="40">
        <v>0</v>
      </c>
      <c r="O18" s="40">
        <v>0</v>
      </c>
    </row>
    <row r="19" spans="1:15">
      <c r="A19" s="7" t="s">
        <v>9</v>
      </c>
      <c r="B19" s="21">
        <f t="shared" si="2"/>
        <v>252216.62999999998</v>
      </c>
      <c r="D19" s="40">
        <v>0</v>
      </c>
      <c r="E19" s="21">
        <v>26200</v>
      </c>
      <c r="F19" s="21">
        <v>0</v>
      </c>
      <c r="G19" s="21">
        <v>4200</v>
      </c>
      <c r="H19" s="21">
        <v>83952.67</v>
      </c>
      <c r="I19" s="21">
        <v>4000</v>
      </c>
      <c r="J19" s="21">
        <v>12600</v>
      </c>
      <c r="K19" s="21">
        <v>78189</v>
      </c>
      <c r="L19" s="21">
        <v>21400</v>
      </c>
      <c r="M19" s="21">
        <v>3600</v>
      </c>
      <c r="N19" s="21">
        <v>12474.96</v>
      </c>
      <c r="O19" s="21">
        <v>5600</v>
      </c>
    </row>
    <row r="20" spans="1:15" ht="18" customHeight="1">
      <c r="A20" s="7" t="s">
        <v>10</v>
      </c>
      <c r="B20" s="21">
        <f t="shared" si="2"/>
        <v>358755.9</v>
      </c>
      <c r="D20" s="40">
        <v>0</v>
      </c>
      <c r="E20" s="21">
        <v>50000</v>
      </c>
      <c r="F20" s="21">
        <v>5820</v>
      </c>
      <c r="G20" s="21">
        <v>17730</v>
      </c>
      <c r="H20" s="21">
        <v>4420</v>
      </c>
      <c r="I20" s="21">
        <v>30800</v>
      </c>
      <c r="J20" s="21">
        <v>1940</v>
      </c>
      <c r="K20" s="21">
        <v>1945</v>
      </c>
      <c r="L20" s="21">
        <v>223915.9</v>
      </c>
      <c r="M20" s="40">
        <v>0</v>
      </c>
      <c r="N20" s="21">
        <v>22185</v>
      </c>
      <c r="O20" s="40">
        <v>0</v>
      </c>
    </row>
    <row r="21" spans="1:15">
      <c r="A21" s="7" t="s">
        <v>11</v>
      </c>
      <c r="B21" s="40">
        <f t="shared" si="2"/>
        <v>643901.6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21">
        <v>304651.59999999998</v>
      </c>
      <c r="M21" s="40">
        <v>0</v>
      </c>
      <c r="N21" s="21">
        <v>339250</v>
      </c>
      <c r="O21" s="40">
        <v>0</v>
      </c>
    </row>
    <row r="22" spans="1:15">
      <c r="A22" s="7" t="s">
        <v>12</v>
      </c>
      <c r="B22" s="21">
        <f t="shared" si="2"/>
        <v>1108003.8799999999</v>
      </c>
      <c r="D22" s="40">
        <v>0</v>
      </c>
      <c r="E22" s="40">
        <v>0</v>
      </c>
      <c r="F22" s="21">
        <v>35124</v>
      </c>
      <c r="G22" s="21">
        <v>35124</v>
      </c>
      <c r="H22" s="40">
        <v>0</v>
      </c>
      <c r="I22" s="40">
        <v>0</v>
      </c>
      <c r="J22" s="21">
        <v>299797.57</v>
      </c>
      <c r="K22" s="21">
        <v>234278.11</v>
      </c>
      <c r="L22" s="21">
        <v>234278.11</v>
      </c>
      <c r="M22" s="21">
        <v>269402.09000000003</v>
      </c>
      <c r="N22" s="40">
        <v>0</v>
      </c>
      <c r="O22" s="40">
        <v>0</v>
      </c>
    </row>
    <row r="23" spans="1:15" ht="45">
      <c r="A23" s="7" t="s">
        <v>13</v>
      </c>
      <c r="B23" s="21">
        <f t="shared" si="2"/>
        <v>3453026.7999999993</v>
      </c>
      <c r="D23" s="40">
        <v>0</v>
      </c>
      <c r="E23" s="21">
        <v>18190.310000000001</v>
      </c>
      <c r="F23" s="21">
        <v>78131.34</v>
      </c>
      <c r="G23" s="21">
        <v>538906</v>
      </c>
      <c r="H23" s="21">
        <v>6106.78</v>
      </c>
      <c r="I23" s="21">
        <v>304358.3</v>
      </c>
      <c r="J23" s="21">
        <v>383500</v>
      </c>
      <c r="K23" s="21">
        <v>375926.38</v>
      </c>
      <c r="L23" s="21">
        <v>166661.88</v>
      </c>
      <c r="M23" s="21">
        <v>602297.59</v>
      </c>
      <c r="N23" s="21">
        <v>908622.28</v>
      </c>
      <c r="O23" s="21">
        <v>70325.94</v>
      </c>
    </row>
    <row r="24" spans="1:15" ht="30">
      <c r="A24" s="7" t="s">
        <v>14</v>
      </c>
      <c r="B24" s="21">
        <f t="shared" si="2"/>
        <v>9356261.7300000004</v>
      </c>
      <c r="D24" s="40">
        <v>0</v>
      </c>
      <c r="E24" s="21">
        <v>100000</v>
      </c>
      <c r="F24" s="21">
        <v>982390.82</v>
      </c>
      <c r="G24" s="21">
        <v>-96310.88</v>
      </c>
      <c r="H24" s="21">
        <v>111000</v>
      </c>
      <c r="I24" s="21">
        <v>1410418.93</v>
      </c>
      <c r="J24" s="21">
        <v>1575736</v>
      </c>
      <c r="K24" s="21">
        <v>757066.53</v>
      </c>
      <c r="L24" s="21">
        <v>670483.6</v>
      </c>
      <c r="M24" s="21">
        <v>369000</v>
      </c>
      <c r="N24" s="21">
        <v>661601.4</v>
      </c>
      <c r="O24" s="21">
        <v>2814875.33</v>
      </c>
    </row>
    <row r="25" spans="1:15" ht="30">
      <c r="A25" s="7" t="s">
        <v>71</v>
      </c>
      <c r="B25" s="40">
        <v>0</v>
      </c>
      <c r="D25" s="40">
        <v>0</v>
      </c>
      <c r="E25" s="40">
        <v>0</v>
      </c>
      <c r="F25" s="21">
        <v>388139.52000000002</v>
      </c>
      <c r="G25" s="21">
        <v>-13570</v>
      </c>
      <c r="H25" s="21">
        <v>169779.5</v>
      </c>
      <c r="I25" s="21">
        <v>61277.4</v>
      </c>
      <c r="J25" s="40">
        <v>0</v>
      </c>
      <c r="K25" s="21">
        <v>185664.34</v>
      </c>
      <c r="L25" s="21">
        <v>100244.42</v>
      </c>
      <c r="M25" s="21">
        <v>33984</v>
      </c>
      <c r="N25" s="21">
        <v>448730.4</v>
      </c>
      <c r="O25" s="21">
        <v>234154.48</v>
      </c>
    </row>
    <row r="26" spans="1:15">
      <c r="A26" s="3" t="s">
        <v>15</v>
      </c>
      <c r="B26" s="24">
        <f t="shared" si="2"/>
        <v>17738340.060000002</v>
      </c>
      <c r="D26" s="40">
        <f>SUM(C27:D35)</f>
        <v>0</v>
      </c>
      <c r="E26" s="22">
        <f t="shared" ref="E26:J26" si="4">SUM(E27:E35)</f>
        <v>634728.60000000009</v>
      </c>
      <c r="F26" s="22">
        <f t="shared" si="4"/>
        <v>937534.11999999988</v>
      </c>
      <c r="G26" s="22">
        <f t="shared" si="4"/>
        <v>2763087.89</v>
      </c>
      <c r="H26" s="22">
        <f t="shared" si="4"/>
        <v>2226586.48</v>
      </c>
      <c r="I26" s="22">
        <f t="shared" si="4"/>
        <v>1879254.92</v>
      </c>
      <c r="J26" s="22">
        <f t="shared" si="4"/>
        <v>482949.98000000004</v>
      </c>
      <c r="K26" s="22">
        <f>SUM(K27:K35)</f>
        <v>1606713.97</v>
      </c>
      <c r="L26" s="25">
        <f>SUM(L27:L35)</f>
        <v>1988815.53</v>
      </c>
      <c r="M26" s="22">
        <f>SUM(M27:M35)</f>
        <v>656859.38</v>
      </c>
      <c r="N26" s="22">
        <f>SUM(N27:N35)</f>
        <v>1805125.6</v>
      </c>
      <c r="O26" s="22">
        <f>SUM(O27:O35)</f>
        <v>2756683.59</v>
      </c>
    </row>
    <row r="27" spans="1:15" ht="30">
      <c r="A27" s="7" t="s">
        <v>16</v>
      </c>
      <c r="B27" s="21">
        <f t="shared" si="2"/>
        <v>732386.70000000007</v>
      </c>
      <c r="D27" s="40">
        <v>0</v>
      </c>
      <c r="E27" s="40">
        <v>0</v>
      </c>
      <c r="F27" s="21">
        <v>20768</v>
      </c>
      <c r="G27" s="40">
        <v>0</v>
      </c>
      <c r="H27" s="21">
        <v>145959</v>
      </c>
      <c r="I27" s="21">
        <v>83255.520000000004</v>
      </c>
      <c r="J27" s="21">
        <v>140994.85</v>
      </c>
      <c r="K27" s="21">
        <v>34220.71</v>
      </c>
      <c r="L27" s="21">
        <v>47655</v>
      </c>
      <c r="M27" s="21">
        <v>109143.2</v>
      </c>
      <c r="N27" s="21">
        <v>39483.760000000002</v>
      </c>
      <c r="O27" s="21">
        <v>110906.66</v>
      </c>
    </row>
    <row r="28" spans="1:15">
      <c r="A28" s="7" t="s">
        <v>17</v>
      </c>
      <c r="B28" s="21">
        <f t="shared" si="2"/>
        <v>618205.54</v>
      </c>
      <c r="D28" s="40">
        <v>0</v>
      </c>
      <c r="E28" s="40">
        <v>0</v>
      </c>
      <c r="F28" s="40">
        <v>0</v>
      </c>
      <c r="G28" s="21">
        <v>33040</v>
      </c>
      <c r="H28" s="21">
        <v>23541</v>
      </c>
      <c r="I28" s="21">
        <v>0</v>
      </c>
      <c r="J28" s="21">
        <v>79591</v>
      </c>
      <c r="K28" s="21">
        <v>95621.3</v>
      </c>
      <c r="L28" s="21">
        <v>38527</v>
      </c>
      <c r="M28" s="40">
        <v>0</v>
      </c>
      <c r="N28" s="21">
        <v>149409.24</v>
      </c>
      <c r="O28" s="21">
        <v>198476</v>
      </c>
    </row>
    <row r="29" spans="1:15" ht="30">
      <c r="A29" s="7" t="s">
        <v>18</v>
      </c>
      <c r="B29" s="21">
        <f t="shared" si="2"/>
        <v>3642039.28</v>
      </c>
      <c r="D29" s="40">
        <v>0</v>
      </c>
      <c r="E29" s="21">
        <v>3450</v>
      </c>
      <c r="F29" s="21">
        <v>161373.07999999999</v>
      </c>
      <c r="G29" s="21">
        <v>193785.5</v>
      </c>
      <c r="H29" s="21">
        <v>234365.7</v>
      </c>
      <c r="I29" s="21">
        <v>159507.92000000001</v>
      </c>
      <c r="J29" s="21">
        <v>171271.1</v>
      </c>
      <c r="K29" s="21">
        <v>603490.64</v>
      </c>
      <c r="L29" s="21">
        <v>953967.2</v>
      </c>
      <c r="M29" s="40">
        <v>0</v>
      </c>
      <c r="N29" s="21">
        <v>375946.58</v>
      </c>
      <c r="O29" s="21">
        <v>784881.56</v>
      </c>
    </row>
    <row r="30" spans="1:15">
      <c r="A30" s="7" t="s">
        <v>72</v>
      </c>
      <c r="B30" s="21"/>
      <c r="D30" s="40"/>
      <c r="E30" s="21"/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</row>
    <row r="31" spans="1:15" ht="30">
      <c r="A31" s="7" t="s">
        <v>19</v>
      </c>
      <c r="B31" s="21">
        <f t="shared" si="2"/>
        <v>1631628.97</v>
      </c>
      <c r="D31" s="40">
        <v>0</v>
      </c>
      <c r="E31" s="21">
        <v>25971.8</v>
      </c>
      <c r="F31" s="21">
        <v>154182.99</v>
      </c>
      <c r="G31" s="21">
        <v>706324.4</v>
      </c>
      <c r="H31" s="21">
        <v>124316.54</v>
      </c>
      <c r="I31" s="21">
        <v>45795.8</v>
      </c>
      <c r="J31" s="40">
        <v>0</v>
      </c>
      <c r="K31" s="21">
        <v>26783.759999999998</v>
      </c>
      <c r="L31" s="21">
        <v>65667</v>
      </c>
      <c r="M31" s="21">
        <v>2975.73</v>
      </c>
      <c r="N31" s="21">
        <v>356194.75</v>
      </c>
      <c r="O31" s="21">
        <v>123416.2</v>
      </c>
    </row>
    <row r="32" spans="1:15" ht="30">
      <c r="A32" s="7" t="s">
        <v>20</v>
      </c>
      <c r="B32" s="21">
        <f t="shared" si="2"/>
        <v>400348.90999999992</v>
      </c>
      <c r="D32" s="40">
        <v>0</v>
      </c>
      <c r="E32" s="40">
        <v>0</v>
      </c>
      <c r="F32" s="21">
        <v>49052.6</v>
      </c>
      <c r="G32" s="21">
        <v>18773.8</v>
      </c>
      <c r="H32" s="21">
        <v>145157.68</v>
      </c>
      <c r="I32" s="21">
        <v>94483</v>
      </c>
      <c r="J32" s="21">
        <v>35671.4</v>
      </c>
      <c r="K32" s="21">
        <v>7889.97</v>
      </c>
      <c r="L32" s="21">
        <v>22915.599999999999</v>
      </c>
      <c r="M32" s="21">
        <v>11802.36</v>
      </c>
      <c r="N32" s="21">
        <v>11263.1</v>
      </c>
      <c r="O32" s="21">
        <v>3339.4</v>
      </c>
    </row>
    <row r="33" spans="1:15" ht="30">
      <c r="A33" s="7" t="s">
        <v>21</v>
      </c>
      <c r="B33" s="21">
        <f t="shared" si="2"/>
        <v>5083143.2799999993</v>
      </c>
      <c r="D33" s="40">
        <v>0</v>
      </c>
      <c r="E33" s="21">
        <v>594506.80000000005</v>
      </c>
      <c r="F33" s="21">
        <v>479419</v>
      </c>
      <c r="G33" s="21">
        <v>606657.25</v>
      </c>
      <c r="H33" s="21">
        <v>751832.55</v>
      </c>
      <c r="I33" s="21">
        <v>313345.8</v>
      </c>
      <c r="J33" s="21">
        <v>40199.629999999997</v>
      </c>
      <c r="K33" s="21">
        <v>537890.89</v>
      </c>
      <c r="L33" s="21">
        <v>650356</v>
      </c>
      <c r="M33" s="21">
        <v>340089.27</v>
      </c>
      <c r="N33" s="21">
        <v>359642.09</v>
      </c>
      <c r="O33" s="21">
        <v>409204</v>
      </c>
    </row>
    <row r="34" spans="1:15" ht="45">
      <c r="A34" s="7" t="s">
        <v>78</v>
      </c>
      <c r="B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</row>
    <row r="35" spans="1:15">
      <c r="A35" s="7" t="s">
        <v>22</v>
      </c>
      <c r="B35" s="21">
        <f t="shared" si="2"/>
        <v>5630587.379999999</v>
      </c>
      <c r="D35" s="40">
        <v>0</v>
      </c>
      <c r="E35" s="21">
        <v>10800</v>
      </c>
      <c r="F35" s="21">
        <v>72738.45</v>
      </c>
      <c r="G35" s="21">
        <v>1204506.94</v>
      </c>
      <c r="H35" s="21">
        <v>801414.01</v>
      </c>
      <c r="I35" s="21">
        <v>1182866.8799999999</v>
      </c>
      <c r="J35" s="21">
        <v>15222</v>
      </c>
      <c r="K35" s="21">
        <v>300816.7</v>
      </c>
      <c r="L35" s="21">
        <v>209727.73</v>
      </c>
      <c r="M35" s="21">
        <v>192848.82</v>
      </c>
      <c r="N35" s="21">
        <v>513186.08</v>
      </c>
      <c r="O35" s="21">
        <v>1126459.77</v>
      </c>
    </row>
    <row r="36" spans="1:15">
      <c r="A36" s="3" t="s">
        <v>23</v>
      </c>
      <c r="B36" s="24">
        <f t="shared" si="2"/>
        <v>917722.92</v>
      </c>
      <c r="D36" s="40">
        <f>SUM(D37:D42)</f>
        <v>0</v>
      </c>
      <c r="E36" s="22">
        <f>SUM(E37:E42)</f>
        <v>30000</v>
      </c>
      <c r="F36" s="40">
        <f>SUM(F37:F42)</f>
        <v>0</v>
      </c>
      <c r="G36" s="22">
        <f>SUM(G37)</f>
        <v>80793.61</v>
      </c>
      <c r="H36" s="40">
        <f>SUM(H37:H42)</f>
        <v>0</v>
      </c>
      <c r="I36" s="22">
        <f>SUM(I37:I42)</f>
        <v>109555.63</v>
      </c>
      <c r="J36" s="22">
        <f>SUM(J37:J42)</f>
        <v>614192.28</v>
      </c>
      <c r="K36" s="22">
        <f>SUM(K37:K42)</f>
        <v>73181.399999999994</v>
      </c>
      <c r="L36" s="25">
        <f>SUM(L37:L51)</f>
        <v>10000</v>
      </c>
      <c r="M36" s="40">
        <f>SUM(M37:M51)</f>
        <v>0</v>
      </c>
      <c r="N36" s="40">
        <f>SUM(N37:N51)</f>
        <v>0</v>
      </c>
      <c r="O36" s="40">
        <f>SUM(O37:O43)</f>
        <v>0</v>
      </c>
    </row>
    <row r="37" spans="1:15" ht="30">
      <c r="A37" s="7" t="s">
        <v>24</v>
      </c>
      <c r="B37" s="21">
        <f t="shared" si="2"/>
        <v>193975.01</v>
      </c>
      <c r="D37" s="40">
        <v>0</v>
      </c>
      <c r="E37" s="21">
        <v>30000</v>
      </c>
      <c r="F37" s="40">
        <v>0</v>
      </c>
      <c r="G37" s="21">
        <v>80793.61</v>
      </c>
      <c r="H37" s="40">
        <v>0</v>
      </c>
      <c r="I37" s="40">
        <v>0</v>
      </c>
      <c r="J37" s="40">
        <v>0</v>
      </c>
      <c r="K37" s="21">
        <v>73181.399999999994</v>
      </c>
      <c r="L37" s="21">
        <v>10000</v>
      </c>
      <c r="M37" s="40">
        <v>0</v>
      </c>
      <c r="N37" s="40">
        <v>0</v>
      </c>
      <c r="O37" s="40">
        <v>0</v>
      </c>
    </row>
    <row r="38" spans="1:15" ht="30">
      <c r="A38" s="7" t="s">
        <v>79</v>
      </c>
      <c r="B38" s="40">
        <v>0</v>
      </c>
      <c r="C38" s="40"/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23">
        <v>0</v>
      </c>
      <c r="M38" s="40">
        <v>0</v>
      </c>
      <c r="N38" s="40">
        <v>0</v>
      </c>
      <c r="O38" s="40">
        <v>0</v>
      </c>
    </row>
    <row r="39" spans="1:15" ht="30">
      <c r="A39" s="7" t="s">
        <v>80</v>
      </c>
      <c r="B39" s="40">
        <v>0</v>
      </c>
      <c r="C39" s="40"/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23">
        <v>0</v>
      </c>
      <c r="M39" s="40">
        <v>0</v>
      </c>
      <c r="N39" s="40">
        <v>0</v>
      </c>
      <c r="O39" s="40">
        <v>0</v>
      </c>
    </row>
    <row r="40" spans="1:15" ht="30">
      <c r="A40" s="7" t="s">
        <v>81</v>
      </c>
      <c r="B40" s="40">
        <v>0</v>
      </c>
      <c r="C40" s="40"/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23">
        <v>0</v>
      </c>
      <c r="M40" s="40">
        <v>0</v>
      </c>
      <c r="N40" s="40">
        <v>0</v>
      </c>
      <c r="O40" s="40">
        <v>0</v>
      </c>
    </row>
    <row r="41" spans="1:15" ht="30">
      <c r="A41" s="7" t="s">
        <v>82</v>
      </c>
      <c r="B41" s="40">
        <v>0</v>
      </c>
      <c r="C41" s="40"/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23">
        <v>0</v>
      </c>
      <c r="M41" s="40">
        <v>0</v>
      </c>
      <c r="N41" s="40">
        <v>0</v>
      </c>
      <c r="O41" s="40">
        <v>0</v>
      </c>
    </row>
    <row r="42" spans="1:15" ht="30">
      <c r="A42" s="7" t="s">
        <v>25</v>
      </c>
      <c r="B42" s="21">
        <f t="shared" si="2"/>
        <v>723747.91</v>
      </c>
      <c r="C42" s="40"/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21">
        <v>109555.63</v>
      </c>
      <c r="J42" s="21">
        <v>614192.28</v>
      </c>
      <c r="K42" s="40">
        <v>0</v>
      </c>
      <c r="L42" s="23">
        <v>0</v>
      </c>
      <c r="M42" s="40">
        <v>0</v>
      </c>
      <c r="N42" s="40">
        <v>0</v>
      </c>
      <c r="O42" s="40">
        <v>0</v>
      </c>
    </row>
    <row r="43" spans="1:15" ht="30">
      <c r="A43" s="7" t="s">
        <v>83</v>
      </c>
      <c r="B43" s="40">
        <v>0</v>
      </c>
      <c r="C43" s="40"/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23">
        <v>0</v>
      </c>
      <c r="M43" s="40">
        <v>0</v>
      </c>
      <c r="N43" s="40">
        <v>0</v>
      </c>
      <c r="O43" s="40">
        <v>0</v>
      </c>
    </row>
    <row r="44" spans="1:15">
      <c r="A44" s="41" t="s">
        <v>88</v>
      </c>
      <c r="B44" s="40">
        <v>0</v>
      </c>
      <c r="C44" s="40"/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23">
        <v>0</v>
      </c>
      <c r="M44" s="40"/>
      <c r="N44" s="40"/>
      <c r="O44" s="40">
        <f>SUM(O45:O51)</f>
        <v>0</v>
      </c>
    </row>
    <row r="45" spans="1:15" ht="30">
      <c r="A45" s="7" t="s">
        <v>89</v>
      </c>
      <c r="B45" s="40">
        <v>0</v>
      </c>
      <c r="C45" s="40"/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23">
        <v>0</v>
      </c>
      <c r="M45" s="40">
        <v>0</v>
      </c>
      <c r="N45" s="40">
        <v>0</v>
      </c>
      <c r="O45" s="40">
        <v>0</v>
      </c>
    </row>
    <row r="46" spans="1:15" ht="30">
      <c r="A46" s="7" t="s">
        <v>90</v>
      </c>
      <c r="B46" s="40">
        <v>0</v>
      </c>
      <c r="C46" s="40"/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23">
        <v>0</v>
      </c>
      <c r="M46" s="40">
        <v>0</v>
      </c>
      <c r="N46" s="40">
        <v>0</v>
      </c>
      <c r="O46" s="40">
        <v>0</v>
      </c>
    </row>
    <row r="47" spans="1:15" ht="30">
      <c r="A47" s="7" t="s">
        <v>91</v>
      </c>
      <c r="B47" s="40">
        <v>0</v>
      </c>
      <c r="C47" s="40"/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23">
        <v>0</v>
      </c>
      <c r="M47" s="40">
        <v>0</v>
      </c>
      <c r="N47" s="40">
        <v>0</v>
      </c>
      <c r="O47" s="40">
        <v>0</v>
      </c>
    </row>
    <row r="48" spans="1:15" ht="30">
      <c r="A48" s="7" t="s">
        <v>92</v>
      </c>
      <c r="B48" s="40">
        <v>0</v>
      </c>
      <c r="C48" s="40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23">
        <v>0</v>
      </c>
      <c r="M48" s="40">
        <v>0</v>
      </c>
      <c r="N48" s="40">
        <v>0</v>
      </c>
      <c r="O48" s="40">
        <v>0</v>
      </c>
    </row>
    <row r="49" spans="1:15" ht="30">
      <c r="A49" s="7" t="s">
        <v>93</v>
      </c>
      <c r="B49" s="40">
        <v>0</v>
      </c>
      <c r="C49" s="40"/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23">
        <v>0</v>
      </c>
      <c r="M49" s="40">
        <v>0</v>
      </c>
      <c r="N49" s="40">
        <v>0</v>
      </c>
      <c r="O49" s="40">
        <v>0</v>
      </c>
    </row>
    <row r="50" spans="1:15" ht="30">
      <c r="A50" s="7" t="s">
        <v>94</v>
      </c>
      <c r="B50" s="40">
        <v>0</v>
      </c>
      <c r="C50" s="40"/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23">
        <v>0</v>
      </c>
      <c r="M50" s="40">
        <v>0</v>
      </c>
      <c r="N50" s="40">
        <v>0</v>
      </c>
      <c r="O50" s="40">
        <v>0</v>
      </c>
    </row>
    <row r="51" spans="1:15" ht="30">
      <c r="A51" s="7" t="s">
        <v>95</v>
      </c>
      <c r="B51" s="40">
        <v>0</v>
      </c>
      <c r="C51" s="40"/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23">
        <v>0</v>
      </c>
      <c r="M51" s="40">
        <v>0</v>
      </c>
      <c r="N51" s="40">
        <v>0</v>
      </c>
      <c r="O51" s="40">
        <v>0</v>
      </c>
    </row>
    <row r="52" spans="1:15" ht="30">
      <c r="A52" s="3" t="s">
        <v>26</v>
      </c>
      <c r="B52" s="24">
        <f t="shared" si="2"/>
        <v>19841378.300000001</v>
      </c>
      <c r="D52" s="40">
        <f>SUM(C53:D62)</f>
        <v>0</v>
      </c>
      <c r="E52" s="40">
        <f t="shared" ref="E52:J52" si="5">SUM(E53:E62)</f>
        <v>0</v>
      </c>
      <c r="F52" s="22">
        <f t="shared" si="5"/>
        <v>1738492.69</v>
      </c>
      <c r="G52" s="22">
        <f t="shared" si="5"/>
        <v>420003.54</v>
      </c>
      <c r="H52" s="22">
        <f t="shared" si="5"/>
        <v>468806.47</v>
      </c>
      <c r="I52" s="22">
        <f t="shared" si="5"/>
        <v>3197260.59</v>
      </c>
      <c r="J52" s="22">
        <f t="shared" si="5"/>
        <v>8000000</v>
      </c>
      <c r="K52" s="22">
        <f>SUM(K53:K62)</f>
        <v>2782832.0900000003</v>
      </c>
      <c r="L52" s="22">
        <f>SUM(L53:L62)</f>
        <v>99771.36</v>
      </c>
      <c r="M52" s="22">
        <f>SUM(M53:M62)</f>
        <v>35842.5</v>
      </c>
      <c r="N52" s="22">
        <f>SUM(N53:N62)</f>
        <v>230450.26</v>
      </c>
      <c r="O52" s="22">
        <f>SUM(O53:O62)</f>
        <v>2867918.8</v>
      </c>
    </row>
    <row r="53" spans="1:15">
      <c r="A53" s="7" t="s">
        <v>27</v>
      </c>
      <c r="B53" s="21">
        <f t="shared" si="2"/>
        <v>7029289.21</v>
      </c>
      <c r="D53" s="40">
        <v>0</v>
      </c>
      <c r="E53" s="40">
        <v>0</v>
      </c>
      <c r="F53" s="21">
        <v>896210</v>
      </c>
      <c r="G53" s="21">
        <v>127953.54</v>
      </c>
      <c r="H53" s="21">
        <v>272875</v>
      </c>
      <c r="I53" s="21">
        <v>3197260.59</v>
      </c>
      <c r="J53" s="40">
        <v>0</v>
      </c>
      <c r="K53" s="21">
        <v>1380671.49</v>
      </c>
      <c r="L53" s="21">
        <v>99771.36</v>
      </c>
      <c r="M53" s="21">
        <v>35842.5</v>
      </c>
      <c r="N53" s="21">
        <v>111624.26</v>
      </c>
      <c r="O53" s="21">
        <v>907080.47</v>
      </c>
    </row>
    <row r="54" spans="1:15" ht="30">
      <c r="A54" s="7" t="s">
        <v>28</v>
      </c>
      <c r="B54" s="21">
        <f t="shared" si="2"/>
        <v>179393.61</v>
      </c>
      <c r="D54" s="40">
        <v>0</v>
      </c>
      <c r="E54" s="40">
        <v>0</v>
      </c>
      <c r="F54" s="21">
        <v>123343.61</v>
      </c>
      <c r="G54" s="40">
        <v>0</v>
      </c>
      <c r="H54" s="21">
        <v>56050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</row>
    <row r="55" spans="1:15" ht="30">
      <c r="A55" s="7" t="s">
        <v>68</v>
      </c>
      <c r="B55" s="21">
        <f t="shared" si="2"/>
        <v>34220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21">
        <v>34220</v>
      </c>
      <c r="L55" s="40">
        <v>0</v>
      </c>
      <c r="M55" s="40">
        <v>0</v>
      </c>
      <c r="N55" s="40">
        <v>0</v>
      </c>
      <c r="O55" s="40">
        <v>0</v>
      </c>
    </row>
    <row r="56" spans="1:15" ht="30" hidden="1">
      <c r="A56" s="7" t="s">
        <v>29</v>
      </c>
      <c r="B56" s="21">
        <f t="shared" si="2"/>
        <v>0</v>
      </c>
      <c r="D56" s="40"/>
      <c r="E56" s="40"/>
      <c r="F56" s="21"/>
      <c r="G56" s="40"/>
      <c r="H56" s="21"/>
      <c r="I56" s="21"/>
      <c r="J56" s="21"/>
      <c r="K56" s="21"/>
      <c r="L56" s="40">
        <v>0</v>
      </c>
      <c r="M56" s="40"/>
      <c r="N56" s="21"/>
      <c r="O56" s="40"/>
    </row>
    <row r="57" spans="1:15" ht="30">
      <c r="A57" s="7" t="s">
        <v>29</v>
      </c>
      <c r="B57" s="40">
        <v>0</v>
      </c>
      <c r="C57" s="40"/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21">
        <v>39884</v>
      </c>
      <c r="O57" s="40">
        <v>0</v>
      </c>
    </row>
    <row r="58" spans="1:15" ht="30">
      <c r="A58" s="7" t="s">
        <v>30</v>
      </c>
      <c r="B58" s="21">
        <f t="shared" si="2"/>
        <v>2569863.8499999996</v>
      </c>
      <c r="D58" s="40">
        <v>0</v>
      </c>
      <c r="E58" s="40">
        <v>0</v>
      </c>
      <c r="F58" s="21">
        <v>718939.08</v>
      </c>
      <c r="G58" s="40">
        <v>0</v>
      </c>
      <c r="H58" s="21">
        <v>139881.47</v>
      </c>
      <c r="I58" s="40">
        <v>0</v>
      </c>
      <c r="J58" s="40">
        <v>0</v>
      </c>
      <c r="K58" s="21">
        <v>955920</v>
      </c>
      <c r="L58" s="40">
        <v>0</v>
      </c>
      <c r="M58" s="40">
        <v>0</v>
      </c>
      <c r="N58" s="40">
        <v>0</v>
      </c>
      <c r="O58" s="21">
        <v>755123.3</v>
      </c>
    </row>
    <row r="59" spans="1:15" ht="30">
      <c r="A59" s="7" t="s">
        <v>73</v>
      </c>
      <c r="B59" s="21">
        <f t="shared" si="2"/>
        <v>1497765.03</v>
      </c>
      <c r="D59" s="40">
        <v>0</v>
      </c>
      <c r="E59" s="40">
        <v>0</v>
      </c>
      <c r="F59" s="40">
        <v>0</v>
      </c>
      <c r="G59" s="21">
        <v>292050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21">
        <v>1205715.03</v>
      </c>
    </row>
    <row r="60" spans="1:15" ht="30">
      <c r="A60" s="7" t="s">
        <v>84</v>
      </c>
      <c r="B60" s="40">
        <v>0</v>
      </c>
      <c r="C60" s="40"/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</row>
    <row r="61" spans="1:15">
      <c r="A61" s="7" t="s">
        <v>69</v>
      </c>
      <c r="B61" s="21">
        <f t="shared" si="2"/>
        <v>412020.6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21">
        <v>412020.6</v>
      </c>
      <c r="L61" s="40">
        <v>0</v>
      </c>
      <c r="M61" s="40">
        <v>0</v>
      </c>
      <c r="N61" s="40">
        <v>0</v>
      </c>
      <c r="O61" s="40">
        <v>0</v>
      </c>
    </row>
    <row r="62" spans="1:15" ht="45">
      <c r="A62" s="7" t="s">
        <v>70</v>
      </c>
      <c r="B62" s="21">
        <f t="shared" si="2"/>
        <v>8078942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21">
        <v>8000000</v>
      </c>
      <c r="K62" s="40">
        <v>0</v>
      </c>
      <c r="L62" s="40">
        <v>0</v>
      </c>
      <c r="M62" s="40">
        <v>0</v>
      </c>
      <c r="N62" s="21">
        <v>78942</v>
      </c>
      <c r="O62" s="40">
        <v>0</v>
      </c>
    </row>
    <row r="63" spans="1:15">
      <c r="A63" s="3" t="s">
        <v>34</v>
      </c>
      <c r="B63" s="24">
        <f t="shared" si="2"/>
        <v>1065463.24</v>
      </c>
      <c r="D63" s="40">
        <f>SUM(D64)</f>
        <v>0</v>
      </c>
      <c r="E63" s="40">
        <f>SUM(E64)</f>
        <v>0</v>
      </c>
      <c r="F63" s="40">
        <f>SUM(F64)</f>
        <v>0</v>
      </c>
      <c r="G63" s="40">
        <f>SUM(G64)</f>
        <v>0</v>
      </c>
      <c r="H63" s="40">
        <v>0</v>
      </c>
      <c r="I63" s="22">
        <f>SUM(I64)</f>
        <v>323691.45</v>
      </c>
      <c r="J63" s="40">
        <f>SUM(J64)</f>
        <v>0</v>
      </c>
      <c r="K63" s="40">
        <f>SUM(K64)</f>
        <v>0</v>
      </c>
      <c r="L63" s="26">
        <f>SUM(L64:L67)</f>
        <v>0</v>
      </c>
      <c r="M63" s="40">
        <f>SUM(M64:M67)</f>
        <v>0</v>
      </c>
      <c r="N63" s="40">
        <f>SUM(N64:N75)</f>
        <v>0</v>
      </c>
      <c r="O63" s="22">
        <f>SUM(O64:O75)</f>
        <v>741771.79</v>
      </c>
    </row>
    <row r="64" spans="1:15">
      <c r="A64" s="7" t="s">
        <v>35</v>
      </c>
      <c r="B64" s="21">
        <f t="shared" si="2"/>
        <v>1065463.24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21">
        <v>323691.45</v>
      </c>
      <c r="J64" s="40">
        <v>0</v>
      </c>
      <c r="K64" s="40">
        <v>0</v>
      </c>
      <c r="L64" s="23">
        <v>0</v>
      </c>
      <c r="M64" s="40">
        <v>0</v>
      </c>
      <c r="N64" s="40">
        <v>0</v>
      </c>
      <c r="O64" s="21">
        <v>741771.79</v>
      </c>
    </row>
    <row r="65" spans="1:15">
      <c r="A65" s="7" t="s">
        <v>85</v>
      </c>
      <c r="B65" s="21"/>
      <c r="D65" s="40"/>
      <c r="E65" s="40"/>
      <c r="F65" s="40"/>
      <c r="G65" s="40"/>
      <c r="H65" s="40"/>
      <c r="I65" s="21"/>
      <c r="J65" s="40"/>
      <c r="K65" s="40"/>
      <c r="L65" s="23">
        <v>0</v>
      </c>
      <c r="M65" s="40">
        <v>0</v>
      </c>
      <c r="N65" s="40">
        <v>0</v>
      </c>
      <c r="O65" s="40">
        <v>0</v>
      </c>
    </row>
    <row r="66" spans="1:15" ht="30">
      <c r="A66" s="7" t="s">
        <v>86</v>
      </c>
      <c r="B66" s="40">
        <v>0</v>
      </c>
      <c r="C66" s="40"/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23">
        <v>0</v>
      </c>
      <c r="M66" s="40">
        <v>0</v>
      </c>
      <c r="N66" s="40">
        <v>0</v>
      </c>
      <c r="O66" s="40">
        <v>0</v>
      </c>
    </row>
    <row r="67" spans="1:15" ht="45">
      <c r="A67" s="7" t="s">
        <v>87</v>
      </c>
      <c r="B67" s="40">
        <v>0</v>
      </c>
      <c r="C67" s="40"/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23">
        <v>0</v>
      </c>
      <c r="M67" s="40">
        <v>0</v>
      </c>
      <c r="N67" s="40">
        <v>0</v>
      </c>
      <c r="O67" s="40">
        <v>0</v>
      </c>
    </row>
    <row r="68" spans="1:15" ht="30">
      <c r="A68" s="41" t="s">
        <v>96</v>
      </c>
      <c r="B68" s="40">
        <v>0</v>
      </c>
      <c r="C68" s="40"/>
      <c r="D68" s="40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26">
        <f>SUM(L69:M71)</f>
        <v>0</v>
      </c>
      <c r="M68" s="40">
        <f>SUM(M69:M70)</f>
        <v>0</v>
      </c>
      <c r="N68" s="40"/>
      <c r="O68" s="40">
        <v>0</v>
      </c>
    </row>
    <row r="69" spans="1:15">
      <c r="A69" s="7" t="s">
        <v>97</v>
      </c>
      <c r="B69" s="40">
        <v>0</v>
      </c>
      <c r="C69" s="40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23">
        <v>0</v>
      </c>
      <c r="M69" s="40">
        <v>0</v>
      </c>
      <c r="N69" s="40">
        <v>0</v>
      </c>
      <c r="O69" s="40">
        <v>0</v>
      </c>
    </row>
    <row r="70" spans="1:15" ht="30">
      <c r="A70" s="7" t="s">
        <v>98</v>
      </c>
      <c r="B70" s="40">
        <v>0</v>
      </c>
      <c r="C70" s="40"/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23">
        <v>0</v>
      </c>
      <c r="M70" s="40">
        <v>0</v>
      </c>
      <c r="N70" s="40">
        <v>0</v>
      </c>
      <c r="O70" s="40">
        <v>0</v>
      </c>
    </row>
    <row r="71" spans="1:15">
      <c r="A71" s="41" t="s">
        <v>99</v>
      </c>
      <c r="B71" s="40">
        <v>0</v>
      </c>
      <c r="C71" s="40"/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26">
        <f>SUM(L72:L75)</f>
        <v>0</v>
      </c>
      <c r="M71" s="40">
        <f>SUM(M72:M74)</f>
        <v>0</v>
      </c>
      <c r="N71" s="40"/>
      <c r="O71" s="40">
        <v>0</v>
      </c>
    </row>
    <row r="72" spans="1:15" ht="30">
      <c r="A72" s="7" t="s">
        <v>100</v>
      </c>
      <c r="B72" s="40">
        <v>0</v>
      </c>
      <c r="C72" s="40"/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23">
        <v>0</v>
      </c>
      <c r="M72" s="40">
        <v>0</v>
      </c>
      <c r="N72" s="40">
        <v>0</v>
      </c>
      <c r="O72" s="40">
        <v>0</v>
      </c>
    </row>
    <row r="73" spans="1:15" ht="30">
      <c r="A73" s="7" t="s">
        <v>101</v>
      </c>
      <c r="B73" s="40">
        <v>0</v>
      </c>
      <c r="C73" s="40"/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23">
        <v>0</v>
      </c>
      <c r="M73" s="40">
        <v>0</v>
      </c>
      <c r="N73" s="40">
        <v>0</v>
      </c>
      <c r="O73" s="40">
        <v>0</v>
      </c>
    </row>
    <row r="74" spans="1:15" ht="30">
      <c r="A74" s="7" t="s">
        <v>102</v>
      </c>
      <c r="B74" s="40">
        <v>0</v>
      </c>
      <c r="C74" s="40"/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23">
        <v>0</v>
      </c>
      <c r="M74" s="40">
        <v>0</v>
      </c>
      <c r="N74" s="40">
        <v>0</v>
      </c>
      <c r="O74" s="40">
        <v>0</v>
      </c>
    </row>
    <row r="75" spans="1:15">
      <c r="A75" s="7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23"/>
      <c r="M75" s="21"/>
      <c r="N75" s="21"/>
      <c r="O75" s="21"/>
    </row>
    <row r="76" spans="1:15" ht="15.75">
      <c r="A76" s="8" t="s">
        <v>31</v>
      </c>
      <c r="B76" s="29">
        <f>SUM(D76+E76+F76+G76+H76+I76+J76+K76+L76+M76+N76+O76)</f>
        <v>237014875.81</v>
      </c>
      <c r="C76" s="20"/>
      <c r="D76" s="20">
        <f t="shared" ref="D76:M76" si="6">SUM(D10+D16+D26+D36+D52+D63)</f>
        <v>11870283.780000001</v>
      </c>
      <c r="E76" s="20">
        <f t="shared" si="6"/>
        <v>13244064.919999998</v>
      </c>
      <c r="F76" s="20">
        <f t="shared" si="6"/>
        <v>16260589.209999999</v>
      </c>
      <c r="G76" s="20">
        <f t="shared" si="6"/>
        <v>17985545.829999998</v>
      </c>
      <c r="H76" s="20">
        <f t="shared" si="6"/>
        <v>20965064.559999999</v>
      </c>
      <c r="I76" s="20">
        <f t="shared" si="6"/>
        <v>21695766.029999997</v>
      </c>
      <c r="J76" s="20">
        <f t="shared" si="6"/>
        <v>23956454.52</v>
      </c>
      <c r="K76" s="20">
        <f t="shared" si="6"/>
        <v>18957920.73</v>
      </c>
      <c r="L76" s="20">
        <f t="shared" si="6"/>
        <v>18386021.75</v>
      </c>
      <c r="M76" s="20">
        <f t="shared" si="6"/>
        <v>15693509.770000001</v>
      </c>
      <c r="N76" s="20">
        <f>SUM(N10+N16+N26+N36+N52)</f>
        <v>26629638.16</v>
      </c>
      <c r="O76" s="20">
        <f>SUM(O63+O52+O26+O16+O10)</f>
        <v>31370016.549999997</v>
      </c>
    </row>
    <row r="77" spans="1:15">
      <c r="A77" s="4"/>
      <c r="D77" s="5"/>
    </row>
    <row r="78" spans="1:15">
      <c r="A78" s="1" t="s">
        <v>36</v>
      </c>
      <c r="B78" s="3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30">
      <c r="A79" s="3" t="s">
        <v>37</v>
      </c>
      <c r="B79" s="40">
        <v>0</v>
      </c>
      <c r="C79" s="40"/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</row>
    <row r="80" spans="1:15" ht="30">
      <c r="A80" s="7" t="s">
        <v>38</v>
      </c>
      <c r="B80" s="40">
        <v>0</v>
      </c>
      <c r="C80" s="40"/>
      <c r="D80" s="4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</row>
    <row r="81" spans="1:15" ht="30">
      <c r="A81" s="7" t="s">
        <v>39</v>
      </c>
      <c r="B81" s="40">
        <v>0</v>
      </c>
      <c r="C81" s="40"/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</row>
    <row r="82" spans="1:15">
      <c r="A82" s="3" t="s">
        <v>40</v>
      </c>
      <c r="B82" s="40">
        <v>0</v>
      </c>
      <c r="C82" s="40"/>
      <c r="D82" s="40">
        <v>0</v>
      </c>
      <c r="E82" s="40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40">
        <v>0</v>
      </c>
    </row>
    <row r="83" spans="1:15" ht="30">
      <c r="A83" s="7" t="s">
        <v>41</v>
      </c>
      <c r="B83" s="40">
        <v>0</v>
      </c>
      <c r="C83" s="40"/>
      <c r="D83" s="40">
        <v>0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  <c r="O83" s="40">
        <v>0</v>
      </c>
    </row>
    <row r="84" spans="1:15" ht="30">
      <c r="A84" s="7" t="s">
        <v>42</v>
      </c>
      <c r="B84" s="40">
        <v>0</v>
      </c>
      <c r="C84" s="40"/>
      <c r="D84" s="40">
        <v>0</v>
      </c>
      <c r="E84" s="40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</row>
    <row r="85" spans="1:15" ht="30">
      <c r="A85" s="3" t="s">
        <v>43</v>
      </c>
      <c r="B85" s="40">
        <v>0</v>
      </c>
      <c r="C85" s="40"/>
      <c r="D85" s="40">
        <v>0</v>
      </c>
      <c r="E85" s="40">
        <v>0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40">
        <v>0</v>
      </c>
      <c r="N85" s="40">
        <v>0</v>
      </c>
      <c r="O85" s="40">
        <v>0</v>
      </c>
    </row>
    <row r="86" spans="1:15" ht="30">
      <c r="A86" s="7" t="s">
        <v>44</v>
      </c>
      <c r="B86" s="40">
        <v>0</v>
      </c>
      <c r="C86" s="40"/>
      <c r="D86" s="40">
        <v>0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</row>
    <row r="87" spans="1:15">
      <c r="A87" s="8" t="s">
        <v>45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9" spans="1:15" ht="31.5">
      <c r="A89" s="9" t="s">
        <v>46</v>
      </c>
      <c r="B89" s="27">
        <f>SUM(B76)</f>
        <v>237014875.81</v>
      </c>
      <c r="C89" s="27"/>
      <c r="D89" s="28">
        <f t="shared" ref="D89:L89" si="7">SUM(D76)</f>
        <v>11870283.780000001</v>
      </c>
      <c r="E89" s="28">
        <f t="shared" si="7"/>
        <v>13244064.919999998</v>
      </c>
      <c r="F89" s="27">
        <f t="shared" si="7"/>
        <v>16260589.209999999</v>
      </c>
      <c r="G89" s="27">
        <f t="shared" si="7"/>
        <v>17985545.829999998</v>
      </c>
      <c r="H89" s="27">
        <f t="shared" si="7"/>
        <v>20965064.559999999</v>
      </c>
      <c r="I89" s="27">
        <f t="shared" si="7"/>
        <v>21695766.029999997</v>
      </c>
      <c r="J89" s="27">
        <f t="shared" si="7"/>
        <v>23956454.52</v>
      </c>
      <c r="K89" s="27">
        <f t="shared" si="7"/>
        <v>18957920.73</v>
      </c>
      <c r="L89" s="27">
        <f t="shared" si="7"/>
        <v>18386021.75</v>
      </c>
      <c r="M89" s="28">
        <f>SUM(M76)</f>
        <v>15693509.770000001</v>
      </c>
      <c r="N89" s="27">
        <f>SUM(N76)</f>
        <v>26629638.16</v>
      </c>
      <c r="O89" s="27">
        <f>SUM(O76)</f>
        <v>31370016.549999997</v>
      </c>
    </row>
    <row r="90" spans="1:15">
      <c r="A90" t="s">
        <v>66</v>
      </c>
    </row>
    <row r="91" spans="1:15">
      <c r="A91" t="s">
        <v>64</v>
      </c>
    </row>
    <row r="92" spans="1:15">
      <c r="A92" t="s">
        <v>65</v>
      </c>
    </row>
    <row r="95" spans="1:15">
      <c r="H95" s="32"/>
      <c r="I95" s="32"/>
      <c r="J95" s="32"/>
    </row>
    <row r="96" spans="1:15" ht="15.75">
      <c r="G96" s="32"/>
      <c r="H96" s="33"/>
      <c r="I96" s="33"/>
      <c r="J96" s="32"/>
    </row>
    <row r="97" spans="2:12" ht="15.75">
      <c r="B97" s="32"/>
      <c r="G97" s="32"/>
      <c r="H97" s="33"/>
      <c r="I97" s="42"/>
      <c r="J97" s="32"/>
      <c r="L97" s="35"/>
    </row>
    <row r="98" spans="2:12" ht="15.75">
      <c r="B98" s="33"/>
      <c r="G98" s="32"/>
      <c r="H98" s="42"/>
      <c r="I98" s="31"/>
      <c r="L98" s="31"/>
    </row>
    <row r="99" spans="2:12">
      <c r="B99" s="34"/>
      <c r="G99" s="32"/>
      <c r="H99" s="34"/>
      <c r="I99" s="34"/>
      <c r="L99" s="31"/>
    </row>
    <row r="100" spans="2:12">
      <c r="B100" s="31"/>
      <c r="G100" s="32"/>
      <c r="H100" s="32"/>
      <c r="I100" s="32"/>
    </row>
    <row r="101" spans="2:12">
      <c r="G101" s="32"/>
      <c r="H101" s="32"/>
      <c r="I101" s="32"/>
    </row>
  </sheetData>
  <mergeCells count="5">
    <mergeCell ref="A6:G6"/>
    <mergeCell ref="A5:G5"/>
    <mergeCell ref="A4:G4"/>
    <mergeCell ref="A3:G3"/>
    <mergeCell ref="A2:G2"/>
  </mergeCells>
  <printOptions horizontalCentered="1"/>
  <pageMargins left="0.27559055118110237" right="0.27559055118110237" top="0.6692913385826772" bottom="0.31496062992125984" header="0.23622047244094491" footer="0.31496062992125984"/>
  <pageSetup scale="44" orientation="landscape" verticalDpi="4294967293" r:id="rId1"/>
  <rowBreaks count="2" manualBreakCount="2">
    <brk id="43" max="14" man="1"/>
    <brk id="77" max="14" man="1"/>
  </rowBreaks>
  <colBreaks count="2" manualBreakCount="2">
    <brk id="15" max="66" man="1"/>
    <brk id="16" max="6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ccastellanos</cp:lastModifiedBy>
  <cp:lastPrinted>2020-01-07T15:33:22Z</cp:lastPrinted>
  <dcterms:created xsi:type="dcterms:W3CDTF">2018-04-17T18:57:16Z</dcterms:created>
  <dcterms:modified xsi:type="dcterms:W3CDTF">2020-01-07T15:46:16Z</dcterms:modified>
</cp:coreProperties>
</file>