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4240" windowHeight="1360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37" i="1"/>
  <c r="F35"/>
  <c r="K41" i="3"/>
  <c r="F41"/>
  <c r="I41"/>
  <c r="F27" i="1"/>
  <c r="I81" i="2"/>
  <c r="I80"/>
  <c r="F38" i="1"/>
  <c r="E41" i="3"/>
  <c r="L41"/>
  <c r="G88" i="2"/>
  <c r="G90"/>
  <c r="I82"/>
  <c r="I83"/>
  <c r="I84"/>
  <c r="I85"/>
  <c r="F86"/>
  <c r="E86"/>
  <c r="G26"/>
  <c r="K23"/>
  <c r="F17"/>
  <c r="G17"/>
  <c r="I17"/>
  <c r="F18"/>
  <c r="G18"/>
  <c r="I18"/>
  <c r="F19"/>
  <c r="I19"/>
  <c r="G19"/>
  <c r="I20"/>
  <c r="I21"/>
  <c r="I22"/>
  <c r="G23"/>
  <c r="F23"/>
  <c r="E23"/>
  <c r="F32" i="1"/>
  <c r="F24"/>
  <c r="I23" i="2"/>
  <c r="G86"/>
  <c r="I86"/>
  <c r="F43" i="1"/>
  <c r="F54"/>
</calcChain>
</file>

<file path=xl/comments1.xml><?xml version="1.0" encoding="utf-8"?>
<comments xmlns="http://schemas.openxmlformats.org/spreadsheetml/2006/main">
  <authors>
    <author>fmateo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TRANSFERENCIA DE GASTOS CORRIENTES</t>
        </r>
      </text>
    </comment>
    <comment ref="F31" authorId="0">
      <text>
        <r>
          <rPr>
            <sz val="8"/>
            <color indexed="81"/>
            <rFont val="Tahoma"/>
            <family val="2"/>
          </rPr>
          <t>Aporte de otras Instituciones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Copias y Ventas de libros y materiales para los investigadores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DIPLOMADO EN ARCHIVISTICA,MAESTRIAS EN ARCHIVISTICA, TALLERES EN ARCHIVISTICAS, CONSERVACION Y RESTAURACION DE DOCUMENTOS Y SERVICIOS DE DIGITALIZACION Y VENTA DE BIENES Y SERVICIOS.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SEGURIDAD SOCIAL
Y REEMBOLSO DE EFECTIVO DE CHEQUES SUJETOS A LIQUIDACION.</t>
        </r>
      </text>
    </comment>
  </commentList>
</comments>
</file>

<file path=xl/sharedStrings.xml><?xml version="1.0" encoding="utf-8"?>
<sst xmlns="http://schemas.openxmlformats.org/spreadsheetml/2006/main" count="129" uniqueCount="97">
  <si>
    <t>EJECUCION DEL PRESUPUESTO ASIGNADO</t>
  </si>
  <si>
    <t>UNIDAD PRESUPUESTARIA</t>
  </si>
  <si>
    <t>CODIGO 5168</t>
  </si>
  <si>
    <t>Clasificación del Ingreso</t>
  </si>
  <si>
    <t>Denominación de la Cuenta</t>
  </si>
  <si>
    <t>Ingresos</t>
  </si>
  <si>
    <t>Fondo</t>
  </si>
  <si>
    <t>(2)</t>
  </si>
  <si>
    <t>En el Año</t>
  </si>
  <si>
    <t>GRUPO</t>
  </si>
  <si>
    <t>SUBGRUPO</t>
  </si>
  <si>
    <t>CUENTA</t>
  </si>
  <si>
    <t>(3)</t>
  </si>
  <si>
    <t>(4)</t>
  </si>
  <si>
    <t>(5)</t>
  </si>
  <si>
    <t>1.4.1</t>
  </si>
  <si>
    <t>1.4.1.9</t>
  </si>
  <si>
    <t>TRANSFERENCIA CORRIENTES RECIBIDAS</t>
  </si>
  <si>
    <t>9995</t>
  </si>
  <si>
    <t>1.4.1.9.01</t>
  </si>
  <si>
    <t>DESDE INSTITUCIONES PUBLICAS</t>
  </si>
  <si>
    <t>1.4.1.2</t>
  </si>
  <si>
    <t>TRANSFERENCIAS CORRIENTES</t>
  </si>
  <si>
    <t>1.4.1.2.01</t>
  </si>
  <si>
    <t>DE LA ADMINISTRACIÓN CENTRAL</t>
  </si>
  <si>
    <t>1.4.2</t>
  </si>
  <si>
    <t>1.4.2.2</t>
  </si>
  <si>
    <t>TRANSFERENCIAS DE CAPITAL</t>
  </si>
  <si>
    <t xml:space="preserve"> </t>
  </si>
  <si>
    <t>1.4.2.2.01</t>
  </si>
  <si>
    <t>INSTITUCIONES PUBLICAS FINANCIERAS</t>
  </si>
  <si>
    <t>1.5.1</t>
  </si>
  <si>
    <t>1.5.1.2</t>
  </si>
  <si>
    <t>VENTAS DE MERCANCÍA</t>
  </si>
  <si>
    <t>1.5.1.2.99</t>
  </si>
  <si>
    <t>DEL GOBIERNO GENERAL</t>
  </si>
  <si>
    <t>INGRESOS POR VENTAS</t>
  </si>
  <si>
    <t>DE SERVICIOS</t>
  </si>
  <si>
    <t>INGRESOS DIVERSOS</t>
  </si>
  <si>
    <t>OTROS INGRESOS</t>
  </si>
  <si>
    <t>SUB TOTAL</t>
  </si>
  <si>
    <t>TOTAL</t>
  </si>
  <si>
    <t>TOTAL GENERAL</t>
  </si>
  <si>
    <t>ARCHIVO GENERAL DE LA NACION</t>
  </si>
  <si>
    <t>RNC-401036924</t>
  </si>
  <si>
    <t>IMPUTACION PRESUPUESTARIA</t>
  </si>
  <si>
    <t>CLASIF. OBJ. DEL GASTO</t>
  </si>
  <si>
    <t>VARIACION MES ANTERIOR</t>
  </si>
  <si>
    <t>PRESUPUESTO</t>
  </si>
  <si>
    <t>EJECUTADO</t>
  </si>
  <si>
    <t>VARIACION</t>
  </si>
  <si>
    <t>PROG.</t>
  </si>
  <si>
    <t>OBJ.</t>
  </si>
  <si>
    <t>2.1</t>
  </si>
  <si>
    <t>TOTAL OBJETO (1)</t>
  </si>
  <si>
    <t>TOTAL OBJETO (2)</t>
  </si>
  <si>
    <t>TOTAL OBJETO (3)</t>
  </si>
  <si>
    <t>TOTAL OBJETO (4)</t>
  </si>
  <si>
    <t>TOTAL OBJETO (6)</t>
  </si>
  <si>
    <t>TOTAL OBJETO (7)</t>
  </si>
  <si>
    <t>EJECUCION PRESUPUESTARIA ACUMULADA</t>
  </si>
  <si>
    <t xml:space="preserve">EJECUTADO </t>
  </si>
  <si>
    <t xml:space="preserve">PAGADO </t>
  </si>
  <si>
    <t>EN EL MES</t>
  </si>
  <si>
    <t>DISPONIBILIDAD</t>
  </si>
  <si>
    <t>TOTAL OBJETO (1) Remuneraciones</t>
  </si>
  <si>
    <t>TOTAL OBJETO (2) Servicios Básicos</t>
  </si>
  <si>
    <t>TOTAL OBJETO (3) Materiales y Suministros</t>
  </si>
  <si>
    <t>TOTAL OBJETO (4) Transferencias</t>
  </si>
  <si>
    <t>TOTAL OBJETO (6) Equipos</t>
  </si>
  <si>
    <t>TOTAL OBJETO (7) Edificaciones</t>
  </si>
  <si>
    <t>GASTOS DEL MES</t>
  </si>
  <si>
    <t>TOTAL DE GASTOS</t>
  </si>
  <si>
    <t>INFORMACION FISICA Y FINANCIERA DE LOS PROYECTOS</t>
  </si>
  <si>
    <t>FORMULARIO NO.3</t>
  </si>
  <si>
    <t>ACT/ OBRA</t>
  </si>
  <si>
    <t>DENOMINACIÓN</t>
  </si>
  <si>
    <t>FECHA</t>
  </si>
  <si>
    <t>AVANCE FISICO %</t>
  </si>
  <si>
    <t xml:space="preserve">AVANCE  FINANCIERO </t>
  </si>
  <si>
    <t>(6)</t>
  </si>
  <si>
    <t>INICIO</t>
  </si>
  <si>
    <t>FINAL</t>
  </si>
  <si>
    <t>Avance Acumulado  Año N</t>
  </si>
  <si>
    <t>Avance Específico Año N+1</t>
  </si>
  <si>
    <t>Costo Total del Proyecto RD$</t>
  </si>
  <si>
    <t xml:space="preserve">Presupuesto del Año </t>
  </si>
  <si>
    <t>Ejecución Actual</t>
  </si>
  <si>
    <t>Variación Presupuesto- Ejecución Acum. N+1</t>
  </si>
  <si>
    <t>Fuente de Financ.</t>
  </si>
  <si>
    <t>Trimestre</t>
  </si>
  <si>
    <t>Acumulada</t>
  </si>
  <si>
    <t>CONSTRUCCION DE ARCHIVOS REGIONALES</t>
  </si>
  <si>
    <t>OBSERVACIONES:</t>
  </si>
  <si>
    <t>AÑO:2018</t>
  </si>
  <si>
    <t>AL 31/05/2018</t>
  </si>
  <si>
    <t>Mes: mayo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</si>
</sst>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;[Red]\-&quot;RD$&quot;#,##0.00"/>
  </numFmts>
  <fonts count="24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top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center"/>
    </xf>
    <xf numFmtId="43" fontId="9" fillId="2" borderId="9" xfId="1" applyFont="1" applyFill="1" applyBorder="1" applyAlignment="1">
      <alignment horizontal="right" vertical="top"/>
    </xf>
    <xf numFmtId="43" fontId="10" fillId="0" borderId="9" xfId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vertical="top"/>
    </xf>
    <xf numFmtId="0" fontId="8" fillId="2" borderId="2" xfId="0" applyFont="1" applyFill="1" applyBorder="1" applyAlignment="1">
      <alignment horizontal="center" vertical="top"/>
    </xf>
    <xf numFmtId="43" fontId="9" fillId="2" borderId="9" xfId="1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43" fontId="10" fillId="0" borderId="9" xfId="1" applyFont="1" applyBorder="1" applyAlignment="1">
      <alignment vertical="top"/>
    </xf>
    <xf numFmtId="43" fontId="9" fillId="0" borderId="9" xfId="1" applyFont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43" fontId="9" fillId="0" borderId="9" xfId="1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10" fillId="0" borderId="9" xfId="0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43" fontId="9" fillId="0" borderId="15" xfId="0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4" fillId="0" borderId="0" xfId="0" applyFont="1"/>
    <xf numFmtId="49" fontId="4" fillId="0" borderId="16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3" fillId="0" borderId="0" xfId="0" applyFont="1"/>
    <xf numFmtId="0" fontId="4" fillId="0" borderId="23" xfId="0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left"/>
    </xf>
    <xf numFmtId="43" fontId="3" fillId="0" borderId="26" xfId="1" applyFont="1" applyFill="1" applyBorder="1" applyAlignment="1">
      <alignment horizontal="center"/>
    </xf>
    <xf numFmtId="0" fontId="3" fillId="0" borderId="0" xfId="0" applyFont="1" applyBorder="1"/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3" fontId="3" fillId="0" borderId="26" xfId="1" applyFont="1" applyFill="1" applyBorder="1"/>
    <xf numFmtId="43" fontId="3" fillId="0" borderId="0" xfId="0" applyNumberFormat="1" applyFont="1" applyBorder="1"/>
    <xf numFmtId="43" fontId="3" fillId="0" borderId="26" xfId="1" applyFont="1" applyFill="1" applyBorder="1" applyAlignment="1"/>
    <xf numFmtId="0" fontId="4" fillId="0" borderId="27" xfId="0" applyFont="1" applyFill="1" applyBorder="1" applyAlignment="1">
      <alignment horizontal="center"/>
    </xf>
    <xf numFmtId="0" fontId="0" fillId="0" borderId="10" xfId="0" applyBorder="1"/>
    <xf numFmtId="0" fontId="4" fillId="0" borderId="28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43" fontId="16" fillId="0" borderId="12" xfId="1" applyFont="1" applyBorder="1" applyAlignment="1">
      <alignment horizontal="center"/>
    </xf>
    <xf numFmtId="43" fontId="16" fillId="0" borderId="11" xfId="1" applyFont="1" applyBorder="1" applyAlignment="1">
      <alignment horizontal="center"/>
    </xf>
    <xf numFmtId="43" fontId="16" fillId="0" borderId="29" xfId="1" applyFont="1" applyBorder="1" applyAlignment="1">
      <alignment horizontal="center"/>
    </xf>
    <xf numFmtId="0" fontId="17" fillId="0" borderId="0" xfId="0" applyFont="1" applyBorder="1"/>
    <xf numFmtId="43" fontId="0" fillId="0" borderId="0" xfId="0" applyNumberFormat="1" applyBorder="1"/>
    <xf numFmtId="0" fontId="4" fillId="0" borderId="0" xfId="0" applyFont="1" applyBorder="1"/>
    <xf numFmtId="43" fontId="4" fillId="0" borderId="0" xfId="1" applyFont="1" applyBorder="1"/>
    <xf numFmtId="43" fontId="4" fillId="0" borderId="0" xfId="1" applyFont="1"/>
    <xf numFmtId="43" fontId="4" fillId="0" borderId="30" xfId="0" applyNumberFormat="1" applyFont="1" applyBorder="1"/>
    <xf numFmtId="43" fontId="4" fillId="0" borderId="0" xfId="0" applyNumberFormat="1" applyFont="1" applyBorder="1"/>
    <xf numFmtId="0" fontId="6" fillId="0" borderId="8" xfId="0" applyFont="1" applyBorder="1" applyAlignment="1">
      <alignment horizontal="right"/>
    </xf>
    <xf numFmtId="0" fontId="4" fillId="0" borderId="31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left"/>
    </xf>
    <xf numFmtId="0" fontId="0" fillId="0" borderId="31" xfId="0" applyBorder="1"/>
    <xf numFmtId="0" fontId="0" fillId="0" borderId="8" xfId="0" applyBorder="1"/>
    <xf numFmtId="0" fontId="18" fillId="0" borderId="0" xfId="0" applyFont="1" applyBorder="1"/>
    <xf numFmtId="0" fontId="4" fillId="0" borderId="32" xfId="0" applyFont="1" applyBorder="1"/>
    <xf numFmtId="0" fontId="4" fillId="0" borderId="33" xfId="0" applyFont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top"/>
    </xf>
    <xf numFmtId="0" fontId="19" fillId="0" borderId="36" xfId="0" applyFont="1" applyBorder="1" applyAlignment="1">
      <alignment vertical="center"/>
    </xf>
    <xf numFmtId="0" fontId="19" fillId="0" borderId="36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14" fontId="7" fillId="0" borderId="20" xfId="0" applyNumberFormat="1" applyFont="1" applyBorder="1" applyAlignment="1">
      <alignment horizontal="center" vertical="top"/>
    </xf>
    <xf numFmtId="14" fontId="7" fillId="0" borderId="37" xfId="0" applyNumberFormat="1" applyFont="1" applyBorder="1" applyAlignment="1">
      <alignment horizontal="center" vertical="top"/>
    </xf>
    <xf numFmtId="9" fontId="7" fillId="0" borderId="37" xfId="1" applyNumberFormat="1" applyFont="1" applyBorder="1" applyAlignment="1">
      <alignment horizontal="center" vertical="top"/>
    </xf>
    <xf numFmtId="9" fontId="7" fillId="0" borderId="37" xfId="2" applyFont="1" applyBorder="1" applyAlignment="1">
      <alignment horizontal="center" vertical="top"/>
    </xf>
    <xf numFmtId="43" fontId="7" fillId="0" borderId="37" xfId="1" applyFont="1" applyBorder="1" applyAlignment="1">
      <alignment vertical="top"/>
    </xf>
    <xf numFmtId="43" fontId="7" fillId="0" borderId="38" xfId="1" applyFont="1" applyBorder="1" applyAlignment="1">
      <alignment vertical="top"/>
    </xf>
    <xf numFmtId="43" fontId="7" fillId="0" borderId="37" xfId="1" applyFont="1" applyBorder="1" applyAlignment="1">
      <alignment horizontal="center" vertical="top"/>
    </xf>
    <xf numFmtId="0" fontId="7" fillId="0" borderId="38" xfId="1" applyNumberFormat="1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3" fontId="7" fillId="0" borderId="2" xfId="1" applyFont="1" applyBorder="1" applyAlignment="1">
      <alignment vertical="top"/>
    </xf>
    <xf numFmtId="43" fontId="7" fillId="0" borderId="31" xfId="1" applyFont="1" applyBorder="1" applyAlignment="1">
      <alignment vertical="top"/>
    </xf>
    <xf numFmtId="43" fontId="7" fillId="0" borderId="2" xfId="1" applyFont="1" applyBorder="1" applyAlignment="1">
      <alignment horizontal="center" vertical="top"/>
    </xf>
    <xf numFmtId="43" fontId="7" fillId="0" borderId="31" xfId="1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39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4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42" xfId="0" applyFont="1" applyBorder="1" applyAlignment="1">
      <alignment horizontal="center" vertical="top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164" fontId="0" fillId="0" borderId="0" xfId="0" applyNumberFormat="1"/>
    <xf numFmtId="0" fontId="21" fillId="0" borderId="0" xfId="0" applyFont="1"/>
    <xf numFmtId="0" fontId="22" fillId="0" borderId="0" xfId="0" applyFont="1" applyAlignment="1">
      <alignment horizontal="center" readingOrder="2"/>
    </xf>
    <xf numFmtId="0" fontId="23" fillId="0" borderId="0" xfId="0" applyFont="1" applyAlignment="1">
      <alignment horizontal="center" readingOrder="2"/>
    </xf>
    <xf numFmtId="0" fontId="23" fillId="0" borderId="0" xfId="0" applyFont="1" applyBorder="1" applyAlignment="1">
      <alignment readingOrder="2"/>
    </xf>
    <xf numFmtId="0" fontId="22" fillId="0" borderId="0" xfId="0" applyFont="1" applyBorder="1" applyAlignment="1">
      <alignment readingOrder="2"/>
    </xf>
    <xf numFmtId="0" fontId="22" fillId="0" borderId="0" xfId="0" applyFont="1" applyBorder="1" applyAlignment="1">
      <alignment horizontal="center" readingOrder="2"/>
    </xf>
    <xf numFmtId="0" fontId="0" fillId="0" borderId="0" xfId="0" applyBorder="1" applyAlignment="1">
      <alignment horizontal="center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49" fontId="9" fillId="0" borderId="3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0" fontId="19" fillId="0" borderId="48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55</xdr:row>
      <xdr:rowOff>0</xdr:rowOff>
    </xdr:from>
    <xdr:to>
      <xdr:col>0</xdr:col>
      <xdr:colOff>447675</xdr:colOff>
      <xdr:row>55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3825" y="8143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Cargo: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390525</xdr:colOff>
      <xdr:row>16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8575" y="15240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CATEGORÍA EQUIVALENTE: </a:t>
          </a:r>
        </a:p>
      </xdr:txBody>
    </xdr:sp>
    <xdr:clientData/>
  </xdr:twoCellAnchor>
  <xdr:twoCellAnchor>
    <xdr:from>
      <xdr:col>0</xdr:col>
      <xdr:colOff>66675</xdr:colOff>
      <xdr:row>16</xdr:row>
      <xdr:rowOff>0</xdr:rowOff>
    </xdr:from>
    <xdr:to>
      <xdr:col>2</xdr:col>
      <xdr:colOff>47625</xdr:colOff>
      <xdr:row>16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66675" y="15240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409575</xdr:colOff>
      <xdr:row>16</xdr:row>
      <xdr:rowOff>0</xdr:rowOff>
    </xdr:from>
    <xdr:to>
      <xdr:col>2</xdr:col>
      <xdr:colOff>438150</xdr:colOff>
      <xdr:row>16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17157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2</xdr:col>
      <xdr:colOff>19050</xdr:colOff>
      <xdr:row>16</xdr:row>
      <xdr:rowOff>0</xdr:rowOff>
    </xdr:from>
    <xdr:to>
      <xdr:col>3</xdr:col>
      <xdr:colOff>9525</xdr:colOff>
      <xdr:row>16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543050" y="1524000"/>
          <a:ext cx="752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276225</xdr:colOff>
      <xdr:row>16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0" y="152400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457200</xdr:colOff>
      <xdr:row>16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0" y="15240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ACTIVIDAD/OBRA: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161925</xdr:colOff>
      <xdr:row>16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28575" y="1524000"/>
          <a:ext cx="895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FUNCIÓN:</a:t>
          </a:r>
        </a:p>
      </xdr:txBody>
    </xdr:sp>
    <xdr:clientData/>
  </xdr:twoCellAnchor>
  <xdr:twoCellAnchor>
    <xdr:from>
      <xdr:col>3</xdr:col>
      <xdr:colOff>228600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2514600" y="1524000"/>
          <a:ext cx="2809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GEOGRÁFICO: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REGIÓN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2</xdr:col>
      <xdr:colOff>628650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2152650" y="1524000"/>
          <a:ext cx="31718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419100</xdr:colOff>
      <xdr:row>16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115252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95250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2381250" y="1524000"/>
          <a:ext cx="29432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438150</xdr:colOff>
      <xdr:row>16</xdr:row>
      <xdr:rowOff>0</xdr:rowOff>
    </xdr:from>
    <xdr:to>
      <xdr:col>2</xdr:col>
      <xdr:colOff>466725</xdr:colOff>
      <xdr:row>16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20015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219075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2505075" y="1524000"/>
          <a:ext cx="28194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342900</xdr:colOff>
      <xdr:row>16</xdr:row>
      <xdr:rowOff>0</xdr:rowOff>
    </xdr:from>
    <xdr:to>
      <xdr:col>2</xdr:col>
      <xdr:colOff>371475</xdr:colOff>
      <xdr:row>16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110490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57150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2343150" y="1524000"/>
          <a:ext cx="29813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3</xdr:col>
      <xdr:colOff>180975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2466975" y="1524000"/>
          <a:ext cx="2857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0</xdr:col>
      <xdr:colOff>314326</xdr:colOff>
      <xdr:row>58</xdr:row>
      <xdr:rowOff>133350</xdr:rowOff>
    </xdr:from>
    <xdr:to>
      <xdr:col>3</xdr:col>
      <xdr:colOff>714376</xdr:colOff>
      <xdr:row>63</xdr:row>
      <xdr:rowOff>95250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314326" y="11049000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609600</xdr:colOff>
      <xdr:row>1</xdr:row>
      <xdr:rowOff>85725</xdr:rowOff>
    </xdr:from>
    <xdr:to>
      <xdr:col>4</xdr:col>
      <xdr:colOff>676275</xdr:colOff>
      <xdr:row>9</xdr:row>
      <xdr:rowOff>0</xdr:rowOff>
    </xdr:to>
    <xdr:pic>
      <xdr:nvPicPr>
        <xdr:cNvPr id="12230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247650"/>
          <a:ext cx="40005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58</xdr:row>
      <xdr:rowOff>104775</xdr:rowOff>
    </xdr:from>
    <xdr:to>
      <xdr:col>5</xdr:col>
      <xdr:colOff>1466850</xdr:colOff>
      <xdr:row>63</xdr:row>
      <xdr:rowOff>66675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4505325" y="11020425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Dir.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29</xdr:row>
      <xdr:rowOff>104775</xdr:rowOff>
    </xdr:from>
    <xdr:to>
      <xdr:col>6</xdr:col>
      <xdr:colOff>657225</xdr:colOff>
      <xdr:row>34</xdr:row>
      <xdr:rowOff>104775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809750" y="161925"/>
          <a:ext cx="4733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 V. Mateo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174626</xdr:colOff>
      <xdr:row>93</xdr:row>
      <xdr:rowOff>31750</xdr:rowOff>
    </xdr:from>
    <xdr:to>
      <xdr:col>3</xdr:col>
      <xdr:colOff>2400300</xdr:colOff>
      <xdr:row>98</xdr:row>
      <xdr:rowOff>31750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50826" y="4927600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771525</xdr:colOff>
      <xdr:row>93</xdr:row>
      <xdr:rowOff>28575</xdr:rowOff>
    </xdr:from>
    <xdr:to>
      <xdr:col>8</xdr:col>
      <xdr:colOff>1015999</xdr:colOff>
      <xdr:row>98</xdr:row>
      <xdr:rowOff>28575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124450" y="4924425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Francis Mateo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Administratico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38660</xdr:rowOff>
    </xdr:from>
    <xdr:to>
      <xdr:col>1</xdr:col>
      <xdr:colOff>266700</xdr:colOff>
      <xdr:row>17</xdr:row>
      <xdr:rowOff>76761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28575" y="600075"/>
          <a:ext cx="100012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INSTITUCION</a:t>
          </a:r>
        </a:p>
      </xdr:txBody>
    </xdr:sp>
    <xdr:clientData/>
  </xdr:twoCellAnchor>
  <xdr:twoCellAnchor>
    <xdr:from>
      <xdr:col>1</xdr:col>
      <xdr:colOff>2295525</xdr:colOff>
      <xdr:row>15</xdr:row>
      <xdr:rowOff>104775</xdr:rowOff>
    </xdr:from>
    <xdr:to>
      <xdr:col>4</xdr:col>
      <xdr:colOff>400050</xdr:colOff>
      <xdr:row>18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3381375" y="2667000"/>
          <a:ext cx="26098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809625</xdr:colOff>
      <xdr:row>17</xdr:row>
      <xdr:rowOff>95811</xdr:rowOff>
    </xdr:from>
    <xdr:to>
      <xdr:col>1</xdr:col>
      <xdr:colOff>1438275</xdr:colOff>
      <xdr:row>18</xdr:row>
      <xdr:rowOff>143435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1571625" y="98107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323850</xdr:colOff>
      <xdr:row>15</xdr:row>
      <xdr:rowOff>76200</xdr:rowOff>
    </xdr:from>
    <xdr:to>
      <xdr:col>1</xdr:col>
      <xdr:colOff>600075</xdr:colOff>
      <xdr:row>17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409700" y="263842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695325</xdr:colOff>
      <xdr:row>15</xdr:row>
      <xdr:rowOff>76200</xdr:rowOff>
    </xdr:from>
    <xdr:to>
      <xdr:col>1</xdr:col>
      <xdr:colOff>1009650</xdr:colOff>
      <xdr:row>17</xdr:row>
      <xdr:rowOff>9525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781175" y="2638425"/>
          <a:ext cx="3143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1095375</xdr:colOff>
      <xdr:row>15</xdr:row>
      <xdr:rowOff>76200</xdr:rowOff>
    </xdr:from>
    <xdr:to>
      <xdr:col>1</xdr:col>
      <xdr:colOff>1409700</xdr:colOff>
      <xdr:row>17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2181225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28575</xdr:colOff>
      <xdr:row>19</xdr:row>
      <xdr:rowOff>62192</xdr:rowOff>
    </xdr:from>
    <xdr:to>
      <xdr:col>1</xdr:col>
      <xdr:colOff>257175</xdr:colOff>
      <xdr:row>22</xdr:row>
      <xdr:rowOff>128965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8575" y="1295400"/>
          <a:ext cx="99060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CATEGORIA EQUIVALENTE:</a:t>
          </a:r>
        </a:p>
      </xdr:txBody>
    </xdr:sp>
    <xdr:clientData/>
  </xdr:twoCellAnchor>
  <xdr:twoCellAnchor>
    <xdr:from>
      <xdr:col>1</xdr:col>
      <xdr:colOff>2238375</xdr:colOff>
      <xdr:row>19</xdr:row>
      <xdr:rowOff>85725</xdr:rowOff>
    </xdr:from>
    <xdr:to>
      <xdr:col>4</xdr:col>
      <xdr:colOff>381000</xdr:colOff>
      <xdr:row>21</xdr:row>
      <xdr:rowOff>95250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324225" y="3324225"/>
          <a:ext cx="264795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SERVICIOS GENERALES DE ARCHIVOS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323850</xdr:colOff>
      <xdr:row>21</xdr:row>
      <xdr:rowOff>81242</xdr:rowOff>
    </xdr:from>
    <xdr:to>
      <xdr:col>1</xdr:col>
      <xdr:colOff>1009650</xdr:colOff>
      <xdr:row>22</xdr:row>
      <xdr:rowOff>119572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1085850" y="1638300"/>
          <a:ext cx="685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276225</xdr:colOff>
      <xdr:row>20</xdr:row>
      <xdr:rowOff>19050</xdr:rowOff>
    </xdr:from>
    <xdr:to>
      <xdr:col>1</xdr:col>
      <xdr:colOff>552450</xdr:colOff>
      <xdr:row>21</xdr:row>
      <xdr:rowOff>104775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1362075" y="341947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647700</xdr:colOff>
      <xdr:row>20</xdr:row>
      <xdr:rowOff>19050</xdr:rowOff>
    </xdr:from>
    <xdr:to>
      <xdr:col>1</xdr:col>
      <xdr:colOff>1066800</xdr:colOff>
      <xdr:row>21</xdr:row>
      <xdr:rowOff>104775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1733550" y="341947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57150</xdr:colOff>
      <xdr:row>24</xdr:row>
      <xdr:rowOff>119342</xdr:rowOff>
    </xdr:from>
    <xdr:to>
      <xdr:col>1</xdr:col>
      <xdr:colOff>447675</xdr:colOff>
      <xdr:row>26</xdr:row>
      <xdr:rowOff>45104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57150" y="2171700"/>
          <a:ext cx="11525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2124075</xdr:colOff>
      <xdr:row>24</xdr:row>
      <xdr:rowOff>133350</xdr:rowOff>
    </xdr:from>
    <xdr:to>
      <xdr:col>4</xdr:col>
      <xdr:colOff>438150</xdr:colOff>
      <xdr:row>26</xdr:row>
      <xdr:rowOff>152400</xdr:rowOff>
    </xdr:to>
    <xdr:sp macro="" textlink="">
      <xdr:nvSpPr>
        <xdr:cNvPr id="14063" name="Text Box 13"/>
        <xdr:cNvSpPr txBox="1">
          <a:spLocks noChangeArrowheads="1"/>
        </xdr:cNvSpPr>
      </xdr:nvSpPr>
      <xdr:spPr bwMode="auto">
        <a:xfrm>
          <a:off x="3209925" y="4181475"/>
          <a:ext cx="28194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26</xdr:row>
      <xdr:rowOff>74519</xdr:rowOff>
    </xdr:from>
    <xdr:to>
      <xdr:col>1</xdr:col>
      <xdr:colOff>1095375</xdr:colOff>
      <xdr:row>27</xdr:row>
      <xdr:rowOff>131882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1238250" y="2447925"/>
          <a:ext cx="6191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476250</xdr:colOff>
      <xdr:row>25</xdr:row>
      <xdr:rowOff>0</xdr:rowOff>
    </xdr:from>
    <xdr:to>
      <xdr:col>1</xdr:col>
      <xdr:colOff>762000</xdr:colOff>
      <xdr:row>26</xdr:row>
      <xdr:rowOff>57150</xdr:rowOff>
    </xdr:to>
    <xdr:sp macro="" textlink="">
      <xdr:nvSpPr>
        <xdr:cNvPr id="14065" name="Text Box 15"/>
        <xdr:cNvSpPr txBox="1">
          <a:spLocks noChangeArrowheads="1"/>
        </xdr:cNvSpPr>
      </xdr:nvSpPr>
      <xdr:spPr bwMode="auto">
        <a:xfrm>
          <a:off x="1562100" y="4210050"/>
          <a:ext cx="2857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819150</xdr:colOff>
      <xdr:row>24</xdr:row>
      <xdr:rowOff>152400</xdr:rowOff>
    </xdr:from>
    <xdr:to>
      <xdr:col>1</xdr:col>
      <xdr:colOff>1104900</xdr:colOff>
      <xdr:row>26</xdr:row>
      <xdr:rowOff>66675</xdr:rowOff>
    </xdr:to>
    <xdr:sp macro="" textlink="">
      <xdr:nvSpPr>
        <xdr:cNvPr id="14066" name="Text Box 16"/>
        <xdr:cNvSpPr txBox="1">
          <a:spLocks noChangeArrowheads="1"/>
        </xdr:cNvSpPr>
      </xdr:nvSpPr>
      <xdr:spPr bwMode="auto">
        <a:xfrm>
          <a:off x="1905000" y="4200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16</xdr:row>
      <xdr:rowOff>133910</xdr:rowOff>
    </xdr:from>
    <xdr:to>
      <xdr:col>7</xdr:col>
      <xdr:colOff>695325</xdr:colOff>
      <xdr:row>17</xdr:row>
      <xdr:rowOff>143436</xdr:rowOff>
    </xdr:to>
    <xdr:sp macro="" textlink="">
      <xdr:nvSpPr>
        <xdr:cNvPr id="4113" name="Text Box 17"/>
        <xdr:cNvSpPr txBox="1">
          <a:spLocks noChangeArrowheads="1"/>
        </xdr:cNvSpPr>
      </xdr:nvSpPr>
      <xdr:spPr bwMode="auto">
        <a:xfrm>
          <a:off x="7639050" y="857250"/>
          <a:ext cx="14573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8</xdr:col>
      <xdr:colOff>28575</xdr:colOff>
      <xdr:row>16</xdr:row>
      <xdr:rowOff>9525</xdr:rowOff>
    </xdr:from>
    <xdr:to>
      <xdr:col>12</xdr:col>
      <xdr:colOff>752475</xdr:colOff>
      <xdr:row>18</xdr:row>
      <xdr:rowOff>95250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8982075" y="2733675"/>
          <a:ext cx="404812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CONSTRUCCION DE ARCHIVOS REGIONALES, EN LA REP. DOM.</a:t>
          </a:r>
        </a:p>
      </xdr:txBody>
    </xdr:sp>
    <xdr:clientData/>
  </xdr:twoCellAnchor>
  <xdr:twoCellAnchor>
    <xdr:from>
      <xdr:col>6</xdr:col>
      <xdr:colOff>676275</xdr:colOff>
      <xdr:row>16</xdr:row>
      <xdr:rowOff>47625</xdr:rowOff>
    </xdr:from>
    <xdr:to>
      <xdr:col>7</xdr:col>
      <xdr:colOff>219075</xdr:colOff>
      <xdr:row>18</xdr:row>
      <xdr:rowOff>9525</xdr:rowOff>
    </xdr:to>
    <xdr:sp macro="" textlink="">
      <xdr:nvSpPr>
        <xdr:cNvPr id="3091" name="Text Box 20"/>
        <xdr:cNvSpPr txBox="1">
          <a:spLocks noChangeArrowheads="1"/>
        </xdr:cNvSpPr>
      </xdr:nvSpPr>
      <xdr:spPr bwMode="auto">
        <a:xfrm>
          <a:off x="7915275" y="2771775"/>
          <a:ext cx="4000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7</xdr:col>
      <xdr:colOff>285750</xdr:colOff>
      <xdr:row>16</xdr:row>
      <xdr:rowOff>47625</xdr:rowOff>
    </xdr:from>
    <xdr:to>
      <xdr:col>7</xdr:col>
      <xdr:colOff>561975</xdr:colOff>
      <xdr:row>18</xdr:row>
      <xdr:rowOff>19050</xdr:rowOff>
    </xdr:to>
    <xdr:sp macro="" textlink="">
      <xdr:nvSpPr>
        <xdr:cNvPr id="3092" name="Text Box 21"/>
        <xdr:cNvSpPr txBox="1">
          <a:spLocks noChangeArrowheads="1"/>
        </xdr:cNvSpPr>
      </xdr:nvSpPr>
      <xdr:spPr bwMode="auto">
        <a:xfrm>
          <a:off x="8382000" y="2771775"/>
          <a:ext cx="2762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257175</xdr:colOff>
      <xdr:row>22</xdr:row>
      <xdr:rowOff>119343</xdr:rowOff>
    </xdr:from>
    <xdr:to>
      <xdr:col>8</xdr:col>
      <xdr:colOff>666750</xdr:colOff>
      <xdr:row>25</xdr:row>
      <xdr:rowOff>10646</xdr:rowOff>
    </xdr:to>
    <xdr:sp macro="" textlink="">
      <xdr:nvSpPr>
        <xdr:cNvPr id="4118" name="Text Box 22"/>
        <xdr:cNvSpPr txBox="1">
          <a:spLocks noChangeArrowheads="1"/>
        </xdr:cNvSpPr>
      </xdr:nvSpPr>
      <xdr:spPr bwMode="auto">
        <a:xfrm>
          <a:off x="7896225" y="1847850"/>
          <a:ext cx="20288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UNIDAD EJECUTORA:</a:t>
          </a:r>
        </a:p>
      </xdr:txBody>
    </xdr:sp>
    <xdr:clientData/>
  </xdr:twoCellAnchor>
  <xdr:twoCellAnchor>
    <xdr:from>
      <xdr:col>8</xdr:col>
      <xdr:colOff>200025</xdr:colOff>
      <xdr:row>22</xdr:row>
      <xdr:rowOff>66675</xdr:rowOff>
    </xdr:from>
    <xdr:to>
      <xdr:col>12</xdr:col>
      <xdr:colOff>781050</xdr:colOff>
      <xdr:row>25</xdr:row>
      <xdr:rowOff>19050</xdr:rowOff>
    </xdr:to>
    <xdr:sp macro="" textlink="">
      <xdr:nvSpPr>
        <xdr:cNvPr id="3094" name="Text Box 23"/>
        <xdr:cNvSpPr txBox="1">
          <a:spLocks noChangeArrowheads="1"/>
        </xdr:cNvSpPr>
      </xdr:nvSpPr>
      <xdr:spPr bwMode="auto">
        <a:xfrm>
          <a:off x="9153525" y="3790950"/>
          <a:ext cx="39052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2171700</xdr:colOff>
      <xdr:row>22</xdr:row>
      <xdr:rowOff>62193</xdr:rowOff>
    </xdr:from>
    <xdr:to>
      <xdr:col>2</xdr:col>
      <xdr:colOff>1681</xdr:colOff>
      <xdr:row>23</xdr:row>
      <xdr:rowOff>138588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2933700" y="1790700"/>
          <a:ext cx="1047750" cy="2286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2324100</xdr:colOff>
      <xdr:row>27</xdr:row>
      <xdr:rowOff>64994</xdr:rowOff>
    </xdr:from>
    <xdr:to>
      <xdr:col>2</xdr:col>
      <xdr:colOff>1681</xdr:colOff>
      <xdr:row>32</xdr:row>
      <xdr:rowOff>98662</xdr:rowOff>
    </xdr:to>
    <xdr:sp macro="" textlink="">
      <xdr:nvSpPr>
        <xdr:cNvPr id="4121" name="Text Box 25"/>
        <xdr:cNvSpPr txBox="1">
          <a:spLocks noChangeArrowheads="1"/>
        </xdr:cNvSpPr>
      </xdr:nvSpPr>
      <xdr:spPr bwMode="auto">
        <a:xfrm>
          <a:off x="3086100" y="2590800"/>
          <a:ext cx="952500" cy="8477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7</xdr:col>
      <xdr:colOff>752475</xdr:colOff>
      <xdr:row>18</xdr:row>
      <xdr:rowOff>143435</xdr:rowOff>
    </xdr:from>
    <xdr:to>
      <xdr:col>9</xdr:col>
      <xdr:colOff>381000</xdr:colOff>
      <xdr:row>20</xdr:row>
      <xdr:rowOff>1615</xdr:rowOff>
    </xdr:to>
    <xdr:sp macro="" textlink="">
      <xdr:nvSpPr>
        <xdr:cNvPr id="4122" name="Text Box 26"/>
        <xdr:cNvSpPr txBox="1">
          <a:spLocks noChangeArrowheads="1"/>
        </xdr:cNvSpPr>
      </xdr:nvSpPr>
      <xdr:spPr bwMode="auto">
        <a:xfrm>
          <a:off x="9153525" y="1190625"/>
          <a:ext cx="1295400" cy="2000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8</xdr:col>
      <xdr:colOff>742950</xdr:colOff>
      <xdr:row>25</xdr:row>
      <xdr:rowOff>96371</xdr:rowOff>
    </xdr:from>
    <xdr:to>
      <xdr:col>12</xdr:col>
      <xdr:colOff>428625</xdr:colOff>
      <xdr:row>26</xdr:row>
      <xdr:rowOff>150408</xdr:rowOff>
    </xdr:to>
    <xdr:sp macro="" textlink="">
      <xdr:nvSpPr>
        <xdr:cNvPr id="4123" name="Text Box 27"/>
        <xdr:cNvSpPr txBox="1">
          <a:spLocks noChangeArrowheads="1"/>
        </xdr:cNvSpPr>
      </xdr:nvSpPr>
      <xdr:spPr bwMode="auto">
        <a:xfrm>
          <a:off x="10001250" y="2305050"/>
          <a:ext cx="2895600" cy="2190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2333625</xdr:colOff>
      <xdr:row>17</xdr:row>
      <xdr:rowOff>152961</xdr:rowOff>
    </xdr:from>
    <xdr:to>
      <xdr:col>2</xdr:col>
      <xdr:colOff>1681</xdr:colOff>
      <xdr:row>19</xdr:row>
      <xdr:rowOff>43035</xdr:rowOff>
    </xdr:to>
    <xdr:sp macro="" textlink="">
      <xdr:nvSpPr>
        <xdr:cNvPr id="4124" name="Text Box 28"/>
        <xdr:cNvSpPr txBox="1">
          <a:spLocks noChangeArrowheads="1"/>
        </xdr:cNvSpPr>
      </xdr:nvSpPr>
      <xdr:spPr bwMode="auto">
        <a:xfrm>
          <a:off x="3095625" y="1038225"/>
          <a:ext cx="1085850" cy="2381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1485900</xdr:colOff>
      <xdr:row>15</xdr:row>
      <xdr:rowOff>76200</xdr:rowOff>
    </xdr:from>
    <xdr:to>
      <xdr:col>1</xdr:col>
      <xdr:colOff>1800225</xdr:colOff>
      <xdr:row>17</xdr:row>
      <xdr:rowOff>0</xdr:rowOff>
    </xdr:to>
    <xdr:sp macro="" textlink="">
      <xdr:nvSpPr>
        <xdr:cNvPr id="3100" name="Text Box 36"/>
        <xdr:cNvSpPr txBox="1">
          <a:spLocks noChangeArrowheads="1"/>
        </xdr:cNvSpPr>
      </xdr:nvSpPr>
      <xdr:spPr bwMode="auto">
        <a:xfrm>
          <a:off x="2571750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6</xdr:col>
      <xdr:colOff>285750</xdr:colOff>
      <xdr:row>29</xdr:row>
      <xdr:rowOff>55469</xdr:rowOff>
    </xdr:from>
    <xdr:to>
      <xdr:col>7</xdr:col>
      <xdr:colOff>457200</xdr:colOff>
      <xdr:row>30</xdr:row>
      <xdr:rowOff>103094</xdr:rowOff>
    </xdr:to>
    <xdr:sp macro="" textlink="">
      <xdr:nvSpPr>
        <xdr:cNvPr id="4143" name="Text Box 47"/>
        <xdr:cNvSpPr txBox="1">
          <a:spLocks noChangeArrowheads="1"/>
        </xdr:cNvSpPr>
      </xdr:nvSpPr>
      <xdr:spPr bwMode="auto">
        <a:xfrm>
          <a:off x="7924800" y="2914650"/>
          <a:ext cx="9334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GEOGRAFICO:</a:t>
          </a:r>
        </a:p>
      </xdr:txBody>
    </xdr:sp>
    <xdr:clientData/>
  </xdr:twoCellAnchor>
  <xdr:twoCellAnchor>
    <xdr:from>
      <xdr:col>8</xdr:col>
      <xdr:colOff>9525</xdr:colOff>
      <xdr:row>30</xdr:row>
      <xdr:rowOff>64994</xdr:rowOff>
    </xdr:from>
    <xdr:to>
      <xdr:col>8</xdr:col>
      <xdr:colOff>590550</xdr:colOff>
      <xdr:row>31</xdr:row>
      <xdr:rowOff>79562</xdr:rowOff>
    </xdr:to>
    <xdr:sp macro="" textlink="">
      <xdr:nvSpPr>
        <xdr:cNvPr id="4144" name="Text Box 48"/>
        <xdr:cNvSpPr txBox="1">
          <a:spLocks noChangeArrowheads="1"/>
        </xdr:cNvSpPr>
      </xdr:nvSpPr>
      <xdr:spPr bwMode="auto">
        <a:xfrm>
          <a:off x="9267825" y="3086100"/>
          <a:ext cx="5810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REGION</a:t>
          </a:r>
        </a:p>
      </xdr:txBody>
    </xdr:sp>
    <xdr:clientData/>
  </xdr:twoCellAnchor>
  <xdr:twoCellAnchor>
    <xdr:from>
      <xdr:col>7</xdr:col>
      <xdr:colOff>666750</xdr:colOff>
      <xdr:row>28</xdr:row>
      <xdr:rowOff>123825</xdr:rowOff>
    </xdr:from>
    <xdr:to>
      <xdr:col>8</xdr:col>
      <xdr:colOff>219075</xdr:colOff>
      <xdr:row>30</xdr:row>
      <xdr:rowOff>47625</xdr:rowOff>
    </xdr:to>
    <xdr:sp macro="" textlink="">
      <xdr:nvSpPr>
        <xdr:cNvPr id="3103" name="Text Box 49"/>
        <xdr:cNvSpPr txBox="1">
          <a:spLocks noChangeArrowheads="1"/>
        </xdr:cNvSpPr>
      </xdr:nvSpPr>
      <xdr:spPr bwMode="auto">
        <a:xfrm>
          <a:off x="8763000" y="4819650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8</xdr:col>
      <xdr:colOff>314325</xdr:colOff>
      <xdr:row>28</xdr:row>
      <xdr:rowOff>123825</xdr:rowOff>
    </xdr:from>
    <xdr:to>
      <xdr:col>8</xdr:col>
      <xdr:colOff>628650</xdr:colOff>
      <xdr:row>30</xdr:row>
      <xdr:rowOff>47625</xdr:rowOff>
    </xdr:to>
    <xdr:sp macro="" textlink="">
      <xdr:nvSpPr>
        <xdr:cNvPr id="3104" name="Text Box 50"/>
        <xdr:cNvSpPr txBox="1">
          <a:spLocks noChangeArrowheads="1"/>
        </xdr:cNvSpPr>
      </xdr:nvSpPr>
      <xdr:spPr bwMode="auto">
        <a:xfrm>
          <a:off x="92678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9</xdr:col>
      <xdr:colOff>66675</xdr:colOff>
      <xdr:row>30</xdr:row>
      <xdr:rowOff>55469</xdr:rowOff>
    </xdr:from>
    <xdr:to>
      <xdr:col>10</xdr:col>
      <xdr:colOff>66675</xdr:colOff>
      <xdr:row>31</xdr:row>
      <xdr:rowOff>79562</xdr:rowOff>
    </xdr:to>
    <xdr:sp macro="" textlink="">
      <xdr:nvSpPr>
        <xdr:cNvPr id="4147" name="Text Box 51"/>
        <xdr:cNvSpPr txBox="1">
          <a:spLocks noChangeArrowheads="1"/>
        </xdr:cNvSpPr>
      </xdr:nvSpPr>
      <xdr:spPr bwMode="auto">
        <a:xfrm>
          <a:off x="10134600" y="3076575"/>
          <a:ext cx="7620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9</xdr:col>
      <xdr:colOff>276225</xdr:colOff>
      <xdr:row>28</xdr:row>
      <xdr:rowOff>114300</xdr:rowOff>
    </xdr:from>
    <xdr:to>
      <xdr:col>9</xdr:col>
      <xdr:colOff>590550</xdr:colOff>
      <xdr:row>30</xdr:row>
      <xdr:rowOff>38100</xdr:rowOff>
    </xdr:to>
    <xdr:sp macro="" textlink="">
      <xdr:nvSpPr>
        <xdr:cNvPr id="3106" name="Text Box 52"/>
        <xdr:cNvSpPr txBox="1">
          <a:spLocks noChangeArrowheads="1"/>
        </xdr:cNvSpPr>
      </xdr:nvSpPr>
      <xdr:spPr bwMode="auto">
        <a:xfrm>
          <a:off x="10020300" y="48101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571500</xdr:colOff>
      <xdr:row>30</xdr:row>
      <xdr:rowOff>64994</xdr:rowOff>
    </xdr:from>
    <xdr:to>
      <xdr:col>11</xdr:col>
      <xdr:colOff>571500</xdr:colOff>
      <xdr:row>31</xdr:row>
      <xdr:rowOff>79562</xdr:rowOff>
    </xdr:to>
    <xdr:sp macro="" textlink="">
      <xdr:nvSpPr>
        <xdr:cNvPr id="4149" name="Text Box 53"/>
        <xdr:cNvSpPr txBox="1">
          <a:spLocks noChangeArrowheads="1"/>
        </xdr:cNvSpPr>
      </xdr:nvSpPr>
      <xdr:spPr bwMode="auto">
        <a:xfrm>
          <a:off x="11401425" y="3086100"/>
          <a:ext cx="7620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MUNICIPIO</a:t>
          </a:r>
        </a:p>
      </xdr:txBody>
    </xdr:sp>
    <xdr:clientData/>
  </xdr:twoCellAnchor>
  <xdr:twoCellAnchor>
    <xdr:from>
      <xdr:col>10</xdr:col>
      <xdr:colOff>371475</xdr:colOff>
      <xdr:row>28</xdr:row>
      <xdr:rowOff>133350</xdr:rowOff>
    </xdr:from>
    <xdr:to>
      <xdr:col>10</xdr:col>
      <xdr:colOff>685800</xdr:colOff>
      <xdr:row>30</xdr:row>
      <xdr:rowOff>57150</xdr:rowOff>
    </xdr:to>
    <xdr:sp macro="" textlink="">
      <xdr:nvSpPr>
        <xdr:cNvPr id="3108" name="Text Box 54"/>
        <xdr:cNvSpPr txBox="1">
          <a:spLocks noChangeArrowheads="1"/>
        </xdr:cNvSpPr>
      </xdr:nvSpPr>
      <xdr:spPr bwMode="auto">
        <a:xfrm>
          <a:off x="10877550" y="482917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71</a:t>
          </a:r>
        </a:p>
      </xdr:txBody>
    </xdr:sp>
    <xdr:clientData/>
  </xdr:twoCellAnchor>
  <xdr:twoCellAnchor>
    <xdr:from>
      <xdr:col>11</xdr:col>
      <xdr:colOff>19050</xdr:colOff>
      <xdr:row>28</xdr:row>
      <xdr:rowOff>123825</xdr:rowOff>
    </xdr:from>
    <xdr:to>
      <xdr:col>11</xdr:col>
      <xdr:colOff>333375</xdr:colOff>
      <xdr:row>30</xdr:row>
      <xdr:rowOff>47625</xdr:rowOff>
    </xdr:to>
    <xdr:sp macro="" textlink="">
      <xdr:nvSpPr>
        <xdr:cNvPr id="3109" name="Text Box 55"/>
        <xdr:cNvSpPr txBox="1">
          <a:spLocks noChangeArrowheads="1"/>
        </xdr:cNvSpPr>
      </xdr:nvSpPr>
      <xdr:spPr bwMode="auto">
        <a:xfrm>
          <a:off x="1142047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419100</xdr:colOff>
      <xdr:row>28</xdr:row>
      <xdr:rowOff>123825</xdr:rowOff>
    </xdr:from>
    <xdr:to>
      <xdr:col>11</xdr:col>
      <xdr:colOff>733425</xdr:colOff>
      <xdr:row>30</xdr:row>
      <xdr:rowOff>47625</xdr:rowOff>
    </xdr:to>
    <xdr:sp macro="" textlink="">
      <xdr:nvSpPr>
        <xdr:cNvPr id="3110" name="Text Box 56"/>
        <xdr:cNvSpPr txBox="1">
          <a:spLocks noChangeArrowheads="1"/>
        </xdr:cNvSpPr>
      </xdr:nvSpPr>
      <xdr:spPr bwMode="auto">
        <a:xfrm>
          <a:off x="118205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19050</xdr:colOff>
      <xdr:row>53</xdr:row>
      <xdr:rowOff>38100</xdr:rowOff>
    </xdr:from>
    <xdr:to>
      <xdr:col>2</xdr:col>
      <xdr:colOff>19050</xdr:colOff>
      <xdr:row>58</xdr:row>
      <xdr:rowOff>57150</xdr:rowOff>
    </xdr:to>
    <xdr:sp macro="" textlink="">
      <xdr:nvSpPr>
        <xdr:cNvPr id="3111" name="Text Box 2"/>
        <xdr:cNvSpPr txBox="1">
          <a:spLocks noChangeArrowheads="1"/>
        </xdr:cNvSpPr>
      </xdr:nvSpPr>
      <xdr:spPr bwMode="auto">
        <a:xfrm>
          <a:off x="1104900" y="9039225"/>
          <a:ext cx="284797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  Castellanos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57150</xdr:colOff>
      <xdr:row>1</xdr:row>
      <xdr:rowOff>19050</xdr:rowOff>
    </xdr:from>
    <xdr:to>
      <xdr:col>8</xdr:col>
      <xdr:colOff>76200</xdr:colOff>
      <xdr:row>10</xdr:row>
      <xdr:rowOff>19050</xdr:rowOff>
    </xdr:to>
    <xdr:pic>
      <xdr:nvPicPr>
        <xdr:cNvPr id="14090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2975" y="180975"/>
          <a:ext cx="42767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53</xdr:row>
      <xdr:rowOff>38100</xdr:rowOff>
    </xdr:from>
    <xdr:to>
      <xdr:col>12</xdr:col>
      <xdr:colOff>314325</xdr:colOff>
      <xdr:row>58</xdr:row>
      <xdr:rowOff>142875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9744075" y="9039225"/>
          <a:ext cx="2847975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</a:p>
        <a:p>
          <a:pPr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60"/>
  <sheetViews>
    <sheetView tabSelected="1" workbookViewId="0">
      <selection activeCell="K32" sqref="K32"/>
    </sheetView>
  </sheetViews>
  <sheetFormatPr baseColWidth="10" defaultRowHeight="12.75"/>
  <cols>
    <col min="1" max="1" width="8.5703125" customWidth="1"/>
    <col min="2" max="2" width="9.42578125" customWidth="1"/>
    <col min="3" max="3" width="9.7109375" customWidth="1"/>
    <col min="4" max="4" width="39.85546875" customWidth="1"/>
    <col min="5" max="5" width="11.7109375" customWidth="1"/>
    <col min="6" max="6" width="25.5703125" customWidth="1"/>
  </cols>
  <sheetData>
    <row r="5" spans="1:12">
      <c r="A5" s="165"/>
      <c r="B5" s="165"/>
      <c r="C5" s="165"/>
      <c r="D5" s="165"/>
      <c r="E5" s="165"/>
      <c r="F5" s="165"/>
    </row>
    <row r="6" spans="1:12">
      <c r="A6" s="1"/>
      <c r="B6" s="1"/>
      <c r="C6" s="1"/>
      <c r="D6" s="1"/>
      <c r="E6" s="1"/>
      <c r="F6" s="1"/>
    </row>
    <row r="7" spans="1:12">
      <c r="A7" s="1"/>
      <c r="B7" s="1"/>
      <c r="C7" s="1"/>
      <c r="D7" s="1"/>
      <c r="E7" s="1"/>
      <c r="F7" s="1"/>
    </row>
    <row r="8" spans="1:12">
      <c r="A8" s="1"/>
      <c r="B8" s="1"/>
      <c r="C8" s="1"/>
      <c r="D8" s="1"/>
      <c r="E8" s="1"/>
      <c r="F8" s="1"/>
    </row>
    <row r="9" spans="1:12">
      <c r="A9" s="1"/>
      <c r="B9" s="1"/>
      <c r="C9" s="1"/>
      <c r="D9" s="1"/>
      <c r="E9" s="1"/>
      <c r="F9" s="1"/>
    </row>
    <row r="10" spans="1:12">
      <c r="A10" s="1"/>
      <c r="B10" s="1"/>
      <c r="C10" s="1"/>
      <c r="D10" s="1"/>
      <c r="E10" s="1"/>
      <c r="F10" s="1"/>
    </row>
    <row r="11" spans="1:12" ht="20.25">
      <c r="A11" s="166"/>
      <c r="B11" s="166"/>
      <c r="C11" s="166"/>
      <c r="D11" s="166"/>
      <c r="E11" s="166"/>
      <c r="F11" s="166"/>
      <c r="G11" s="2"/>
      <c r="H11" s="2"/>
      <c r="I11" s="2"/>
      <c r="J11" s="2"/>
      <c r="K11" s="2"/>
      <c r="L11" s="2"/>
    </row>
    <row r="12" spans="1:12" ht="15">
      <c r="A12" s="167" t="s">
        <v>0</v>
      </c>
      <c r="B12" s="167"/>
      <c r="C12" s="167"/>
      <c r="D12" s="167"/>
      <c r="E12" s="167"/>
      <c r="F12" s="167"/>
      <c r="G12" s="4"/>
      <c r="H12" s="4"/>
      <c r="I12" s="4"/>
      <c r="J12" s="4"/>
      <c r="K12" s="4"/>
      <c r="L12" s="4"/>
    </row>
    <row r="13" spans="1:12" ht="15">
      <c r="A13" s="168">
        <v>43251</v>
      </c>
      <c r="B13" s="167"/>
      <c r="C13" s="167"/>
      <c r="D13" s="167"/>
      <c r="E13" s="167"/>
      <c r="F13" s="167"/>
      <c r="G13" s="4"/>
      <c r="H13" s="4"/>
      <c r="I13" s="4"/>
      <c r="J13" s="4"/>
      <c r="K13" s="4"/>
      <c r="L13" s="4"/>
    </row>
    <row r="14" spans="1:12" ht="15">
      <c r="A14" s="167" t="s">
        <v>1</v>
      </c>
      <c r="B14" s="167"/>
      <c r="C14" s="167"/>
      <c r="D14" s="167"/>
      <c r="E14" s="167"/>
      <c r="F14" s="167"/>
      <c r="G14" s="4"/>
      <c r="H14" s="4"/>
      <c r="I14" s="4"/>
      <c r="J14" s="4"/>
      <c r="K14" s="4"/>
      <c r="L14" s="4"/>
    </row>
    <row r="15" spans="1:12">
      <c r="A15" s="169" t="s">
        <v>2</v>
      </c>
      <c r="B15" s="169"/>
      <c r="C15" s="169"/>
      <c r="D15" s="169"/>
      <c r="E15" s="169"/>
      <c r="F15" s="169"/>
      <c r="G15" s="5"/>
      <c r="H15" s="5"/>
      <c r="I15" s="5"/>
      <c r="J15" s="5"/>
      <c r="K15" s="5"/>
      <c r="L15" s="5"/>
    </row>
    <row r="16" spans="1:12">
      <c r="A16" s="155"/>
      <c r="B16" s="155"/>
      <c r="C16" s="155"/>
      <c r="D16" s="155"/>
      <c r="E16" s="155"/>
      <c r="F16" s="155"/>
    </row>
    <row r="17" spans="1:12" ht="13.5" thickBot="1">
      <c r="A17" s="6"/>
      <c r="B17" s="6"/>
      <c r="C17" s="6"/>
      <c r="D17" s="6"/>
      <c r="E17" s="6"/>
      <c r="F17" s="6"/>
    </row>
    <row r="18" spans="1:12">
      <c r="A18" s="156" t="s">
        <v>3</v>
      </c>
      <c r="B18" s="157"/>
      <c r="C18" s="157"/>
      <c r="D18" s="157" t="s">
        <v>4</v>
      </c>
      <c r="E18" s="7"/>
      <c r="F18" s="161" t="s">
        <v>5</v>
      </c>
    </row>
    <row r="19" spans="1:12">
      <c r="A19" s="158"/>
      <c r="B19" s="159"/>
      <c r="C19" s="159"/>
      <c r="D19" s="159"/>
      <c r="E19" s="8" t="s">
        <v>6</v>
      </c>
      <c r="F19" s="162"/>
    </row>
    <row r="20" spans="1:12">
      <c r="A20" s="163" t="s">
        <v>7</v>
      </c>
      <c r="B20" s="164"/>
      <c r="C20" s="164"/>
      <c r="D20" s="160"/>
      <c r="E20" s="8"/>
      <c r="F20" s="9" t="s">
        <v>8</v>
      </c>
      <c r="H20" s="10"/>
      <c r="I20" s="10"/>
      <c r="J20" s="11"/>
      <c r="K20" s="12"/>
      <c r="L20" s="13"/>
    </row>
    <row r="21" spans="1:12" ht="21.75" thickBot="1">
      <c r="A21" s="14" t="s">
        <v>9</v>
      </c>
      <c r="B21" s="15" t="s">
        <v>10</v>
      </c>
      <c r="C21" s="15" t="s">
        <v>11</v>
      </c>
      <c r="D21" s="16" t="s">
        <v>12</v>
      </c>
      <c r="E21" s="17" t="s">
        <v>13</v>
      </c>
      <c r="F21" s="18" t="s">
        <v>14</v>
      </c>
    </row>
    <row r="22" spans="1:12">
      <c r="A22" s="19"/>
      <c r="B22" s="20"/>
      <c r="C22" s="21"/>
      <c r="D22" s="22"/>
      <c r="E22" s="23"/>
      <c r="F22" s="24"/>
    </row>
    <row r="23" spans="1:12">
      <c r="A23" s="19" t="s">
        <v>15</v>
      </c>
      <c r="B23" s="20"/>
      <c r="C23" s="21"/>
      <c r="D23" s="25"/>
      <c r="E23" s="23"/>
      <c r="F23" s="24"/>
    </row>
    <row r="24" spans="1:12" ht="15.75">
      <c r="A24" s="19"/>
      <c r="B24" s="20" t="s">
        <v>16</v>
      </c>
      <c r="C24" s="21"/>
      <c r="D24" s="26" t="s">
        <v>17</v>
      </c>
      <c r="E24" s="27" t="s">
        <v>18</v>
      </c>
      <c r="F24" s="28">
        <f>+F25</f>
        <v>0</v>
      </c>
    </row>
    <row r="25" spans="1:12" ht="15.75">
      <c r="A25" s="19"/>
      <c r="B25" s="20"/>
      <c r="C25" s="21" t="s">
        <v>19</v>
      </c>
      <c r="D25" s="26" t="s">
        <v>20</v>
      </c>
      <c r="E25" s="23"/>
      <c r="F25" s="29"/>
    </row>
    <row r="26" spans="1:12">
      <c r="A26" s="19"/>
      <c r="B26" s="20"/>
      <c r="C26" s="21"/>
      <c r="D26" s="25"/>
      <c r="E26" s="23"/>
      <c r="F26" s="24"/>
    </row>
    <row r="27" spans="1:12" ht="17.25" customHeight="1">
      <c r="A27" s="30" t="s">
        <v>15</v>
      </c>
      <c r="B27" s="31"/>
      <c r="C27" s="32"/>
      <c r="D27" s="33"/>
      <c r="E27" s="34">
        <v>100</v>
      </c>
      <c r="F27" s="35">
        <f>SUM(F28:F31)</f>
        <v>13508836</v>
      </c>
    </row>
    <row r="28" spans="1:12" ht="15.75">
      <c r="A28" s="30"/>
      <c r="B28" s="31" t="s">
        <v>21</v>
      </c>
      <c r="C28" s="32"/>
      <c r="D28" s="33" t="s">
        <v>22</v>
      </c>
      <c r="E28" s="36"/>
      <c r="F28" s="37">
        <v>0</v>
      </c>
    </row>
    <row r="29" spans="1:12" ht="15.75">
      <c r="A29" s="30"/>
      <c r="B29" s="31"/>
      <c r="C29" s="32" t="s">
        <v>23</v>
      </c>
      <c r="D29" s="33" t="s">
        <v>24</v>
      </c>
      <c r="E29" s="36"/>
      <c r="F29" s="37">
        <v>13508836</v>
      </c>
    </row>
    <row r="30" spans="1:12" ht="15.75">
      <c r="A30" s="30" t="s">
        <v>25</v>
      </c>
      <c r="B30" s="31" t="s">
        <v>26</v>
      </c>
      <c r="C30" s="32"/>
      <c r="D30" s="33" t="s">
        <v>27</v>
      </c>
      <c r="E30" s="36"/>
      <c r="F30" s="37">
        <v>0</v>
      </c>
      <c r="G30" t="s">
        <v>28</v>
      </c>
    </row>
    <row r="31" spans="1:12" ht="15.75">
      <c r="A31" s="30"/>
      <c r="B31" s="31"/>
      <c r="C31" s="31" t="s">
        <v>29</v>
      </c>
      <c r="D31" s="33" t="s">
        <v>30</v>
      </c>
      <c r="E31" s="36"/>
      <c r="F31" s="37"/>
    </row>
    <row r="32" spans="1:12" ht="15.75">
      <c r="A32" s="30" t="s">
        <v>31</v>
      </c>
      <c r="B32" s="31"/>
      <c r="C32" s="32"/>
      <c r="D32" s="33"/>
      <c r="E32" s="34">
        <v>9999</v>
      </c>
      <c r="F32" s="35">
        <f>SUM(F33:F34)</f>
        <v>0</v>
      </c>
    </row>
    <row r="33" spans="1:6" ht="15.75">
      <c r="A33" s="30"/>
      <c r="B33" s="31" t="s">
        <v>32</v>
      </c>
      <c r="C33" s="32"/>
      <c r="D33" s="33" t="s">
        <v>33</v>
      </c>
      <c r="E33" s="36"/>
      <c r="F33" s="37">
        <v>0</v>
      </c>
    </row>
    <row r="34" spans="1:6" ht="15.75">
      <c r="A34" s="30"/>
      <c r="B34" s="31"/>
      <c r="C34" s="32" t="s">
        <v>34</v>
      </c>
      <c r="D34" s="33" t="s">
        <v>35</v>
      </c>
      <c r="E34" s="36"/>
      <c r="F34" s="37">
        <v>0</v>
      </c>
    </row>
    <row r="35" spans="1:6" ht="15.75">
      <c r="A35" s="30" t="s">
        <v>31</v>
      </c>
      <c r="B35" s="31"/>
      <c r="C35" s="32"/>
      <c r="D35" s="33"/>
      <c r="E35" s="34">
        <v>9995</v>
      </c>
      <c r="F35" s="35">
        <f>SUM(F36:F37)</f>
        <v>1466542.16</v>
      </c>
    </row>
    <row r="36" spans="1:6" ht="15.75">
      <c r="A36" s="30"/>
      <c r="B36" s="31" t="s">
        <v>32</v>
      </c>
      <c r="C36" s="32"/>
      <c r="D36" s="33" t="s">
        <v>36</v>
      </c>
      <c r="E36" s="36"/>
      <c r="F36" s="37"/>
    </row>
    <row r="37" spans="1:6" ht="15.75">
      <c r="A37" s="30"/>
      <c r="B37" s="31"/>
      <c r="C37" s="32" t="s">
        <v>34</v>
      </c>
      <c r="D37" s="33" t="s">
        <v>37</v>
      </c>
      <c r="E37" s="36"/>
      <c r="F37" s="37">
        <f>19000+1447542.16</f>
        <v>1466542.16</v>
      </c>
    </row>
    <row r="38" spans="1:6" ht="15.75">
      <c r="A38" s="30" t="s">
        <v>31</v>
      </c>
      <c r="B38" s="31"/>
      <c r="C38" s="32"/>
      <c r="D38" s="33"/>
      <c r="E38" s="34">
        <v>9998</v>
      </c>
      <c r="F38" s="35">
        <f>SUM(F40)</f>
        <v>14292</v>
      </c>
    </row>
    <row r="39" spans="1:6" ht="15.75">
      <c r="A39" s="30"/>
      <c r="B39" s="31" t="s">
        <v>32</v>
      </c>
      <c r="C39" s="32"/>
      <c r="D39" s="33" t="s">
        <v>38</v>
      </c>
      <c r="E39" s="36"/>
      <c r="F39" s="37"/>
    </row>
    <row r="40" spans="1:6" ht="15.75">
      <c r="A40" s="30"/>
      <c r="B40" s="31"/>
      <c r="C40" s="32" t="s">
        <v>34</v>
      </c>
      <c r="D40" s="33" t="s">
        <v>39</v>
      </c>
      <c r="E40" s="36"/>
      <c r="F40" s="37">
        <v>14292</v>
      </c>
    </row>
    <row r="41" spans="1:6" ht="15.75">
      <c r="A41" s="30"/>
      <c r="B41" s="31"/>
      <c r="C41" s="32"/>
      <c r="D41" s="33" t="s">
        <v>40</v>
      </c>
      <c r="E41" s="36"/>
      <c r="F41" s="38"/>
    </row>
    <row r="42" spans="1:6" ht="15.75">
      <c r="A42" s="30"/>
      <c r="B42" s="31"/>
      <c r="C42" s="32"/>
      <c r="D42" s="33"/>
      <c r="E42" s="36"/>
      <c r="F42" s="38"/>
    </row>
    <row r="43" spans="1:6" ht="15.75">
      <c r="A43" s="30"/>
      <c r="B43" s="31"/>
      <c r="C43" s="32"/>
      <c r="D43" s="33" t="s">
        <v>41</v>
      </c>
      <c r="E43" s="36"/>
      <c r="F43" s="35">
        <f>SUM(F27+F35+F38)</f>
        <v>14989670.16</v>
      </c>
    </row>
    <row r="44" spans="1:6" ht="15.75">
      <c r="A44" s="30"/>
      <c r="B44" s="31"/>
      <c r="C44" s="32"/>
      <c r="D44" s="33"/>
      <c r="E44" s="36"/>
      <c r="F44" s="38"/>
    </row>
    <row r="45" spans="1:6" ht="15.75">
      <c r="A45" s="30"/>
      <c r="B45" s="31"/>
      <c r="C45" s="32"/>
      <c r="D45" s="33"/>
      <c r="E45" s="36"/>
      <c r="F45" s="37"/>
    </row>
    <row r="46" spans="1:6" ht="15.75">
      <c r="A46" s="30"/>
      <c r="B46" s="31"/>
      <c r="C46" s="32"/>
      <c r="D46" s="33"/>
      <c r="E46" s="39"/>
      <c r="F46" s="40"/>
    </row>
    <row r="47" spans="1:6" ht="15.75">
      <c r="A47" s="30"/>
      <c r="B47" s="31"/>
      <c r="C47" s="32"/>
      <c r="D47" s="33"/>
      <c r="E47" s="39"/>
      <c r="F47" s="40"/>
    </row>
    <row r="48" spans="1:6" ht="15.75">
      <c r="A48" s="30"/>
      <c r="B48" s="31"/>
      <c r="C48" s="32"/>
      <c r="D48" s="33"/>
      <c r="E48" s="41"/>
      <c r="F48" s="40"/>
    </row>
    <row r="49" spans="1:6" ht="15.75">
      <c r="A49" s="30"/>
      <c r="B49" s="31"/>
      <c r="C49" s="32"/>
      <c r="D49" s="33"/>
      <c r="E49" s="36"/>
      <c r="F49" s="42"/>
    </row>
    <row r="50" spans="1:6" ht="15.75">
      <c r="A50" s="30"/>
      <c r="B50" s="31"/>
      <c r="C50" s="32"/>
      <c r="D50" s="33"/>
      <c r="E50" s="36"/>
      <c r="F50" s="42"/>
    </row>
    <row r="51" spans="1:6" ht="15.75">
      <c r="A51" s="30"/>
      <c r="B51" s="31"/>
      <c r="C51" s="32"/>
      <c r="D51" s="33"/>
      <c r="E51" s="36"/>
      <c r="F51" s="42"/>
    </row>
    <row r="52" spans="1:6" ht="15.75">
      <c r="A52" s="30"/>
      <c r="B52" s="31"/>
      <c r="C52" s="32"/>
      <c r="D52" s="33"/>
      <c r="E52" s="36"/>
      <c r="F52" s="42"/>
    </row>
    <row r="53" spans="1:6" ht="16.5" thickBot="1">
      <c r="A53" s="30"/>
      <c r="B53" s="31"/>
      <c r="C53" s="32"/>
      <c r="D53" s="33"/>
      <c r="E53" s="36"/>
      <c r="F53" s="42"/>
    </row>
    <row r="54" spans="1:6" ht="16.5" thickBot="1">
      <c r="A54" s="43"/>
      <c r="B54" s="44"/>
      <c r="C54" s="45"/>
      <c r="D54" s="46" t="s">
        <v>42</v>
      </c>
      <c r="E54" s="47"/>
      <c r="F54" s="48">
        <f>+F43+F46+F48</f>
        <v>14989670.16</v>
      </c>
    </row>
    <row r="55" spans="1:6" ht="15.75">
      <c r="A55" s="49"/>
      <c r="B55" s="49"/>
      <c r="C55" s="49"/>
      <c r="D55" s="50"/>
      <c r="E55" s="50"/>
      <c r="F55" s="51"/>
    </row>
    <row r="57" spans="1:6">
      <c r="B57" s="52"/>
    </row>
    <row r="58" spans="1:6">
      <c r="B58" s="52"/>
    </row>
    <row r="59" spans="1:6">
      <c r="B59" s="52"/>
    </row>
    <row r="60" spans="1:6">
      <c r="B60" s="52"/>
    </row>
  </sheetData>
  <mergeCells count="11">
    <mergeCell ref="A15:F15"/>
    <mergeCell ref="A5:F5"/>
    <mergeCell ref="A11:F11"/>
    <mergeCell ref="A12:F12"/>
    <mergeCell ref="A13:F13"/>
    <mergeCell ref="A14:F14"/>
    <mergeCell ref="A16:F16"/>
    <mergeCell ref="A18:C19"/>
    <mergeCell ref="D18:D20"/>
    <mergeCell ref="F18:F19"/>
    <mergeCell ref="A20:C20"/>
  </mergeCells>
  <phoneticPr fontId="0" type="noConversion"/>
  <pageMargins left="1.54" right="0.75" top="1" bottom="1" header="0" footer="0"/>
  <pageSetup scale="70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01"/>
  <sheetViews>
    <sheetView workbookViewId="0">
      <selection activeCell="G80" sqref="G80"/>
    </sheetView>
  </sheetViews>
  <sheetFormatPr baseColWidth="10" defaultRowHeight="12.75"/>
  <cols>
    <col min="1" max="1" width="1.140625" customWidth="1"/>
    <col min="2" max="2" width="4.7109375" customWidth="1"/>
    <col min="3" max="3" width="15.85546875" customWidth="1"/>
    <col min="4" max="4" width="43.5703125" customWidth="1"/>
    <col min="5" max="5" width="28" hidden="1" customWidth="1"/>
    <col min="6" max="6" width="29.28515625" customWidth="1"/>
    <col min="7" max="7" width="21" customWidth="1"/>
    <col min="8" max="8" width="17.7109375" hidden="1" customWidth="1"/>
    <col min="9" max="9" width="19.7109375" customWidth="1"/>
    <col min="10" max="10" width="5.28515625" style="6" customWidth="1"/>
    <col min="11" max="11" width="14.7109375" style="6" hidden="1" customWidth="1"/>
    <col min="12" max="19" width="11.42578125" style="6"/>
  </cols>
  <sheetData>
    <row r="2" spans="2:10" hidden="1"/>
    <row r="3" spans="2:10" hidden="1"/>
    <row r="4" spans="2:10" hidden="1"/>
    <row r="5" spans="2:10" ht="13.5" hidden="1" thickBot="1">
      <c r="B5" s="53"/>
      <c r="C5" s="53"/>
      <c r="D5" s="53"/>
      <c r="E5" s="53"/>
      <c r="F5" s="53"/>
      <c r="G5" s="53"/>
      <c r="H5" s="53"/>
      <c r="I5" s="53"/>
      <c r="J5" s="54"/>
    </row>
    <row r="6" spans="2:10" ht="23.25" hidden="1">
      <c r="B6" s="180" t="s">
        <v>43</v>
      </c>
      <c r="C6" s="181"/>
      <c r="D6" s="181"/>
      <c r="E6" s="181"/>
      <c r="F6" s="181"/>
      <c r="G6" s="181"/>
      <c r="H6" s="181"/>
      <c r="I6" s="182"/>
      <c r="J6" s="3"/>
    </row>
    <row r="7" spans="2:10" ht="15" hidden="1">
      <c r="B7" s="175" t="s">
        <v>0</v>
      </c>
      <c r="C7" s="167"/>
      <c r="D7" s="167"/>
      <c r="E7" s="167"/>
      <c r="F7" s="167"/>
      <c r="G7" s="167"/>
      <c r="H7" s="167"/>
      <c r="I7" s="176"/>
      <c r="J7" s="3"/>
    </row>
    <row r="8" spans="2:10" ht="15" hidden="1">
      <c r="B8" s="177">
        <v>41913</v>
      </c>
      <c r="C8" s="167"/>
      <c r="D8" s="167"/>
      <c r="E8" s="167"/>
      <c r="F8" s="167"/>
      <c r="G8" s="167"/>
      <c r="H8" s="167"/>
      <c r="I8" s="176"/>
      <c r="J8" s="3"/>
    </row>
    <row r="9" spans="2:10" ht="15" hidden="1">
      <c r="B9" s="175" t="s">
        <v>1</v>
      </c>
      <c r="C9" s="167"/>
      <c r="D9" s="167"/>
      <c r="E9" s="167"/>
      <c r="F9" s="167"/>
      <c r="G9" s="167"/>
      <c r="H9" s="167"/>
      <c r="I9" s="176"/>
      <c r="J9" s="3"/>
    </row>
    <row r="10" spans="2:10" hidden="1">
      <c r="B10" s="178" t="s">
        <v>2</v>
      </c>
      <c r="C10" s="169"/>
      <c r="D10" s="169"/>
      <c r="E10" s="169"/>
      <c r="F10" s="169"/>
      <c r="G10" s="169"/>
      <c r="H10" s="169"/>
      <c r="I10" s="179"/>
    </row>
    <row r="11" spans="2:10" ht="15.75" hidden="1" thickBot="1">
      <c r="B11" s="170" t="s">
        <v>44</v>
      </c>
      <c r="C11" s="171"/>
      <c r="D11" s="171"/>
      <c r="E11" s="171"/>
      <c r="F11" s="171"/>
      <c r="G11" s="171"/>
      <c r="H11" s="171"/>
      <c r="I11" s="172"/>
    </row>
    <row r="12" spans="2:10" ht="13.5" hidden="1" thickBot="1">
      <c r="B12" s="55"/>
      <c r="C12" s="56"/>
      <c r="D12" s="56"/>
      <c r="E12" s="56"/>
      <c r="F12" s="56"/>
      <c r="G12" s="56"/>
      <c r="H12" s="56"/>
      <c r="I12" s="57"/>
    </row>
    <row r="13" spans="2:10" hidden="1">
      <c r="B13" s="58" t="s">
        <v>45</v>
      </c>
      <c r="C13" s="59"/>
      <c r="D13" s="60"/>
      <c r="E13" s="173"/>
      <c r="F13" s="173"/>
      <c r="G13" s="173"/>
      <c r="H13" s="173"/>
      <c r="I13" s="174"/>
    </row>
    <row r="14" spans="2:10" hidden="1">
      <c r="B14" s="61"/>
      <c r="C14" s="62"/>
      <c r="D14" s="63"/>
      <c r="E14" s="63"/>
      <c r="F14" s="64"/>
      <c r="G14" s="65"/>
      <c r="H14" s="63"/>
      <c r="I14" s="66"/>
    </row>
    <row r="15" spans="2:10" ht="13.5" hidden="1" thickBot="1">
      <c r="B15" s="67"/>
      <c r="C15" s="68" t="s">
        <v>46</v>
      </c>
      <c r="D15" s="63" t="s">
        <v>28</v>
      </c>
      <c r="E15" s="63" t="s">
        <v>47</v>
      </c>
      <c r="F15" s="64" t="s">
        <v>48</v>
      </c>
      <c r="G15" s="66" t="s">
        <v>49</v>
      </c>
      <c r="H15" s="66"/>
      <c r="I15" s="66" t="s">
        <v>50</v>
      </c>
    </row>
    <row r="16" spans="2:10" hidden="1">
      <c r="B16" s="69" t="s">
        <v>51</v>
      </c>
      <c r="C16" s="70" t="s">
        <v>52</v>
      </c>
      <c r="D16" s="71"/>
      <c r="E16" s="71"/>
      <c r="F16" s="72"/>
      <c r="G16" s="73"/>
      <c r="H16" s="73"/>
      <c r="I16" s="73"/>
    </row>
    <row r="17" spans="1:19" s="74" customFormat="1" ht="15" hidden="1">
      <c r="B17" s="75">
        <v>11</v>
      </c>
      <c r="C17" s="76" t="s">
        <v>53</v>
      </c>
      <c r="D17" s="77" t="s">
        <v>54</v>
      </c>
      <c r="E17" s="78">
        <v>1000000</v>
      </c>
      <c r="F17" s="78">
        <f>8559829.99+1000000</f>
        <v>9559829.9900000002</v>
      </c>
      <c r="G17" s="78">
        <f>10696238.94+13800</f>
        <v>10710038.939999999</v>
      </c>
      <c r="H17" s="78"/>
      <c r="I17" s="78">
        <f>+F17-G17</f>
        <v>-1150208.9499999993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s="74" customFormat="1" ht="15" hidden="1">
      <c r="B18" s="80"/>
      <c r="C18" s="81">
        <v>2.2000000000000002</v>
      </c>
      <c r="D18" s="77" t="s">
        <v>55</v>
      </c>
      <c r="E18" s="78">
        <v>103206.09</v>
      </c>
      <c r="F18" s="82">
        <f>2032000+402068.34</f>
        <v>2434068.34</v>
      </c>
      <c r="G18" s="82">
        <f>1559200.95+111268.53</f>
        <v>1670469.48</v>
      </c>
      <c r="H18" s="82"/>
      <c r="I18" s="78">
        <f>+F18-G18</f>
        <v>763598.85999999987</v>
      </c>
      <c r="J18" s="79"/>
      <c r="K18" s="83"/>
      <c r="L18" s="79"/>
      <c r="M18" s="79"/>
      <c r="N18" s="79"/>
      <c r="O18" s="79"/>
      <c r="P18" s="79"/>
      <c r="Q18" s="79"/>
      <c r="R18" s="79"/>
      <c r="S18" s="79"/>
    </row>
    <row r="19" spans="1:19" s="74" customFormat="1" ht="15" hidden="1">
      <c r="A19" s="79"/>
      <c r="B19" s="80"/>
      <c r="C19" s="81">
        <v>2.2999999999999998</v>
      </c>
      <c r="D19" s="77" t="s">
        <v>56</v>
      </c>
      <c r="E19" s="78">
        <v>-380197.02</v>
      </c>
      <c r="F19" s="84">
        <f>1524000+8861.67+30000</f>
        <v>1562861.67</v>
      </c>
      <c r="G19" s="84">
        <f>1391857.56+9095.48+245627.48</f>
        <v>1646580.52</v>
      </c>
      <c r="H19" s="84"/>
      <c r="I19" s="78">
        <f>+F19-G19</f>
        <v>-83718.850000000093</v>
      </c>
      <c r="J19" s="79"/>
      <c r="K19" s="83"/>
      <c r="L19" s="79"/>
      <c r="M19" s="79"/>
      <c r="N19" s="79"/>
      <c r="O19" s="79"/>
      <c r="P19" s="79"/>
      <c r="Q19" s="79"/>
      <c r="R19" s="79"/>
      <c r="S19" s="79"/>
    </row>
    <row r="20" spans="1:19" s="74" customFormat="1" ht="15" hidden="1">
      <c r="A20" s="79"/>
      <c r="B20" s="85"/>
      <c r="C20" s="81">
        <v>2.4</v>
      </c>
      <c r="D20" s="77" t="s">
        <v>57</v>
      </c>
      <c r="E20" s="78">
        <v>0</v>
      </c>
      <c r="F20" s="82">
        <v>0</v>
      </c>
      <c r="G20" s="82">
        <v>4000</v>
      </c>
      <c r="H20" s="82"/>
      <c r="I20" s="78">
        <f>+F20-G20</f>
        <v>-4000</v>
      </c>
      <c r="J20" s="79"/>
      <c r="K20" s="83"/>
      <c r="L20" s="79"/>
      <c r="M20" s="79"/>
      <c r="N20" s="79"/>
      <c r="O20" s="79"/>
      <c r="P20" s="79"/>
      <c r="Q20" s="79"/>
      <c r="R20" s="79"/>
      <c r="S20" s="79"/>
    </row>
    <row r="21" spans="1:19" s="74" customFormat="1" ht="15" hidden="1">
      <c r="B21" s="80"/>
      <c r="C21" s="81">
        <v>2.6</v>
      </c>
      <c r="D21" s="77" t="s">
        <v>58</v>
      </c>
      <c r="E21" s="78">
        <v>712111.52</v>
      </c>
      <c r="F21" s="82">
        <v>1393006.01</v>
      </c>
      <c r="G21" s="82">
        <v>409890.11</v>
      </c>
      <c r="H21" s="82"/>
      <c r="I21" s="78">
        <f>+F21-G21</f>
        <v>983115.9</v>
      </c>
      <c r="J21" s="79"/>
      <c r="K21" s="83"/>
      <c r="L21" s="79"/>
      <c r="M21" s="79"/>
      <c r="N21" s="79"/>
      <c r="O21" s="79"/>
      <c r="P21" s="79"/>
      <c r="Q21" s="79"/>
      <c r="R21" s="79"/>
      <c r="S21" s="79"/>
    </row>
    <row r="22" spans="1:19" ht="15" hidden="1">
      <c r="B22" s="85"/>
      <c r="C22" s="81">
        <v>2.7</v>
      </c>
      <c r="D22" s="77" t="s">
        <v>59</v>
      </c>
      <c r="E22" s="78">
        <v>0</v>
      </c>
      <c r="F22" s="78">
        <v>0</v>
      </c>
      <c r="G22" s="78"/>
      <c r="H22" s="78"/>
      <c r="I22" s="78">
        <f>+E22+F22-G22</f>
        <v>0</v>
      </c>
    </row>
    <row r="23" spans="1:19" ht="18.75" hidden="1" thickBot="1">
      <c r="B23" s="86"/>
      <c r="C23" s="87"/>
      <c r="D23" s="88" t="s">
        <v>41</v>
      </c>
      <c r="E23" s="89">
        <f>SUM(E17:E22)</f>
        <v>1435120.59</v>
      </c>
      <c r="F23" s="89">
        <f>SUM(F17:F22)</f>
        <v>14949766.01</v>
      </c>
      <c r="G23" s="89">
        <f>SUM(G17:G22)</f>
        <v>14440979.049999999</v>
      </c>
      <c r="H23" s="90"/>
      <c r="I23" s="91">
        <f>SUM(I17:I22)</f>
        <v>508786.96000000054</v>
      </c>
      <c r="J23" s="92"/>
      <c r="K23" s="93">
        <f>SUM(K18:K22)</f>
        <v>0</v>
      </c>
    </row>
    <row r="24" spans="1:19" hidden="1"/>
    <row r="25" spans="1:19" hidden="1"/>
    <row r="26" spans="1:19" hidden="1">
      <c r="G26">
        <f>12791959.36-12771533.19</f>
        <v>20426.169999999925</v>
      </c>
    </row>
    <row r="27" spans="1:19" hidden="1"/>
    <row r="28" spans="1:19" hidden="1"/>
    <row r="29" spans="1:19" hidden="1"/>
    <row r="30" spans="1:19" hidden="1"/>
    <row r="31" spans="1:19" hidden="1"/>
    <row r="32" spans="1:1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7" spans="2:9" ht="13.5" thickBot="1"/>
    <row r="68" spans="2:9" ht="13.5" thickBot="1">
      <c r="B68" s="53"/>
      <c r="C68" s="53"/>
      <c r="D68" s="53"/>
      <c r="E68" s="53"/>
      <c r="F68" s="53"/>
      <c r="G68" s="53"/>
      <c r="H68" s="53"/>
      <c r="I68" s="53"/>
    </row>
    <row r="69" spans="2:9" ht="23.25">
      <c r="B69" s="180" t="s">
        <v>43</v>
      </c>
      <c r="C69" s="181"/>
      <c r="D69" s="181"/>
      <c r="E69" s="181"/>
      <c r="F69" s="181"/>
      <c r="G69" s="181"/>
      <c r="H69" s="181"/>
      <c r="I69" s="182"/>
    </row>
    <row r="70" spans="2:9" ht="15">
      <c r="B70" s="175" t="s">
        <v>60</v>
      </c>
      <c r="C70" s="167"/>
      <c r="D70" s="167"/>
      <c r="E70" s="167"/>
      <c r="F70" s="167"/>
      <c r="G70" s="167"/>
      <c r="H70" s="167"/>
      <c r="I70" s="176"/>
    </row>
    <row r="71" spans="2:9" ht="15">
      <c r="B71" s="177">
        <v>43251</v>
      </c>
      <c r="C71" s="167"/>
      <c r="D71" s="167"/>
      <c r="E71" s="167"/>
      <c r="F71" s="167"/>
      <c r="G71" s="167"/>
      <c r="H71" s="167"/>
      <c r="I71" s="176"/>
    </row>
    <row r="72" spans="2:9" ht="15">
      <c r="B72" s="175" t="s">
        <v>1</v>
      </c>
      <c r="C72" s="167"/>
      <c r="D72" s="167"/>
      <c r="E72" s="167"/>
      <c r="F72" s="167"/>
      <c r="G72" s="167"/>
      <c r="H72" s="167"/>
      <c r="I72" s="176"/>
    </row>
    <row r="73" spans="2:9">
      <c r="B73" s="178" t="s">
        <v>2</v>
      </c>
      <c r="C73" s="169"/>
      <c r="D73" s="169"/>
      <c r="E73" s="169"/>
      <c r="F73" s="169"/>
      <c r="G73" s="169"/>
      <c r="H73" s="169"/>
      <c r="I73" s="179"/>
    </row>
    <row r="74" spans="2:9" ht="15.75" thickBot="1">
      <c r="B74" s="170" t="s">
        <v>44</v>
      </c>
      <c r="C74" s="171"/>
      <c r="D74" s="171"/>
      <c r="E74" s="171"/>
      <c r="F74" s="171"/>
      <c r="G74" s="171"/>
      <c r="H74" s="171"/>
      <c r="I74" s="172"/>
    </row>
    <row r="75" spans="2:9" ht="13.5" thickBot="1">
      <c r="B75" s="55"/>
      <c r="C75" s="56"/>
      <c r="D75" s="56"/>
      <c r="E75" s="56"/>
      <c r="F75" s="56"/>
      <c r="G75" s="56"/>
      <c r="H75" s="56"/>
      <c r="I75" s="57"/>
    </row>
    <row r="76" spans="2:9">
      <c r="B76" s="58" t="s">
        <v>45</v>
      </c>
      <c r="C76" s="59"/>
      <c r="D76" s="60"/>
      <c r="E76" s="173"/>
      <c r="F76" s="173"/>
      <c r="G76" s="173"/>
      <c r="H76" s="173"/>
      <c r="I76" s="174"/>
    </row>
    <row r="77" spans="2:9">
      <c r="B77" s="61"/>
      <c r="C77" s="62"/>
      <c r="D77" s="63"/>
      <c r="E77" s="63"/>
      <c r="F77" s="64"/>
      <c r="G77" s="65" t="s">
        <v>61</v>
      </c>
      <c r="H77" s="63" t="s">
        <v>62</v>
      </c>
      <c r="I77" s="66"/>
    </row>
    <row r="78" spans="2:9" ht="13.5" thickBot="1">
      <c r="B78" s="67"/>
      <c r="C78" s="68" t="s">
        <v>46</v>
      </c>
      <c r="D78" s="63" t="s">
        <v>28</v>
      </c>
      <c r="E78" s="63" t="s">
        <v>47</v>
      </c>
      <c r="F78" s="64" t="s">
        <v>48</v>
      </c>
      <c r="G78" s="66" t="s">
        <v>95</v>
      </c>
      <c r="H78" s="66" t="s">
        <v>63</v>
      </c>
      <c r="I78" s="66" t="s">
        <v>64</v>
      </c>
    </row>
    <row r="79" spans="2:9" ht="13.5" thickBot="1">
      <c r="B79" s="69" t="s">
        <v>51</v>
      </c>
      <c r="C79" s="70" t="s">
        <v>52</v>
      </c>
      <c r="D79" s="71"/>
      <c r="E79" s="71"/>
      <c r="F79" s="72"/>
      <c r="G79" s="73"/>
      <c r="H79" s="73"/>
      <c r="I79" s="73"/>
    </row>
    <row r="80" spans="2:9" ht="15">
      <c r="B80" s="75">
        <v>11</v>
      </c>
      <c r="C80" s="76" t="s">
        <v>53</v>
      </c>
      <c r="D80" s="77" t="s">
        <v>65</v>
      </c>
      <c r="E80" s="78">
        <v>1000000</v>
      </c>
      <c r="F80" s="78">
        <v>138515321</v>
      </c>
      <c r="G80" s="78">
        <v>53495026.149999999</v>
      </c>
      <c r="H80" s="78">
        <v>0</v>
      </c>
      <c r="I80" s="78">
        <f t="shared" ref="I80:I85" si="0">+F80-G80</f>
        <v>85020294.849999994</v>
      </c>
    </row>
    <row r="81" spans="2:9" ht="15">
      <c r="B81" s="80"/>
      <c r="C81" s="81">
        <v>2.2000000000000002</v>
      </c>
      <c r="D81" s="77" t="s">
        <v>66</v>
      </c>
      <c r="E81" s="78">
        <v>103206.09</v>
      </c>
      <c r="F81" s="82">
        <v>37137785.539999999</v>
      </c>
      <c r="G81" s="82">
        <v>16808443.68</v>
      </c>
      <c r="H81" s="82">
        <v>0</v>
      </c>
      <c r="I81" s="78">
        <f t="shared" si="0"/>
        <v>20329341.859999999</v>
      </c>
    </row>
    <row r="82" spans="2:9" ht="15">
      <c r="B82" s="80"/>
      <c r="C82" s="81">
        <v>2.2999999999999998</v>
      </c>
      <c r="D82" s="77" t="s">
        <v>67</v>
      </c>
      <c r="E82" s="78">
        <v>-380197.02</v>
      </c>
      <c r="F82" s="84">
        <v>13487185.199999999</v>
      </c>
      <c r="G82" s="84">
        <v>8672754.3499999996</v>
      </c>
      <c r="H82" s="84">
        <v>0</v>
      </c>
      <c r="I82" s="78">
        <f t="shared" si="0"/>
        <v>4814430.8499999996</v>
      </c>
    </row>
    <row r="83" spans="2:9" ht="15">
      <c r="B83" s="85"/>
      <c r="C83" s="81">
        <v>2.4</v>
      </c>
      <c r="D83" s="77" t="s">
        <v>68</v>
      </c>
      <c r="E83" s="78">
        <v>0</v>
      </c>
      <c r="F83" s="82">
        <v>1208000</v>
      </c>
      <c r="G83" s="82">
        <v>682901.1</v>
      </c>
      <c r="H83" s="82">
        <v>0</v>
      </c>
      <c r="I83" s="78">
        <f t="shared" si="0"/>
        <v>525098.9</v>
      </c>
    </row>
    <row r="84" spans="2:9" ht="15">
      <c r="B84" s="80"/>
      <c r="C84" s="81">
        <v>2.6</v>
      </c>
      <c r="D84" s="77" t="s">
        <v>69</v>
      </c>
      <c r="E84" s="78">
        <v>712111.52</v>
      </c>
      <c r="F84" s="82">
        <v>38941550.859999999</v>
      </c>
      <c r="G84" s="82">
        <v>3171700.36</v>
      </c>
      <c r="H84" s="82">
        <v>0</v>
      </c>
      <c r="I84" s="78">
        <f t="shared" si="0"/>
        <v>35769850.5</v>
      </c>
    </row>
    <row r="85" spans="2:9" ht="15">
      <c r="B85" s="85"/>
      <c r="C85" s="81">
        <v>2.7</v>
      </c>
      <c r="D85" s="77" t="s">
        <v>70</v>
      </c>
      <c r="E85" s="78">
        <v>0</v>
      </c>
      <c r="F85" s="78">
        <v>13880000</v>
      </c>
      <c r="G85" s="78">
        <v>3105881.86</v>
      </c>
      <c r="H85" s="78"/>
      <c r="I85" s="78">
        <f t="shared" si="0"/>
        <v>10774118.140000001</v>
      </c>
    </row>
    <row r="86" spans="2:9" ht="16.5" thickBot="1">
      <c r="B86" s="86"/>
      <c r="C86" s="87"/>
      <c r="D86" s="88" t="s">
        <v>41</v>
      </c>
      <c r="E86" s="89">
        <f>SUM(E80:E85)</f>
        <v>1435120.59</v>
      </c>
      <c r="F86" s="89">
        <f>SUM(F80:F85)</f>
        <v>243169842.59999996</v>
      </c>
      <c r="G86" s="89">
        <f>SUM(G80:G85)</f>
        <v>85936707.499999985</v>
      </c>
      <c r="H86" s="90"/>
      <c r="I86" s="91">
        <f>SUM(I80:I85)</f>
        <v>157233135.09999996</v>
      </c>
    </row>
    <row r="88" spans="2:9" hidden="1">
      <c r="F88" s="94" t="s">
        <v>71</v>
      </c>
      <c r="G88" s="95">
        <f>34863464.69+988381.23+8833+779626+19510733.6</f>
        <v>56151038.519999996</v>
      </c>
      <c r="H88" s="95"/>
    </row>
    <row r="89" spans="2:9" hidden="1">
      <c r="F89" s="52"/>
      <c r="G89" s="96">
        <v>0</v>
      </c>
      <c r="H89" s="96"/>
    </row>
    <row r="90" spans="2:9" ht="13.5" hidden="1" thickBot="1">
      <c r="F90" s="52" t="s">
        <v>72</v>
      </c>
      <c r="G90" s="97">
        <f>SUM(G88:G89)</f>
        <v>56151038.519999996</v>
      </c>
      <c r="H90" s="98"/>
    </row>
    <row r="91" spans="2:9">
      <c r="B91" s="149"/>
      <c r="C91" s="149"/>
      <c r="D91" s="149"/>
      <c r="E91" s="149"/>
      <c r="F91" s="52"/>
      <c r="G91" s="98"/>
      <c r="H91" s="98"/>
      <c r="I91" s="149"/>
    </row>
    <row r="92" spans="2:9">
      <c r="B92" s="148"/>
      <c r="C92" s="148"/>
      <c r="F92" s="52"/>
      <c r="G92" s="98"/>
      <c r="H92" s="98"/>
    </row>
    <row r="93" spans="2:9">
      <c r="F93" s="6"/>
      <c r="G93" s="6"/>
    </row>
    <row r="94" spans="2:9" ht="15.75">
      <c r="F94" s="6"/>
      <c r="G94" s="154"/>
    </row>
    <row r="95" spans="2:9" ht="15.75">
      <c r="F95" s="6"/>
      <c r="G95" s="154"/>
    </row>
    <row r="96" spans="2:9" ht="15.75">
      <c r="F96" s="6"/>
      <c r="G96" s="154"/>
    </row>
    <row r="97" spans="4:9" ht="15.75">
      <c r="F97" s="6"/>
      <c r="G97" s="154"/>
    </row>
    <row r="98" spans="4:9" ht="15.75">
      <c r="F98" s="6"/>
      <c r="G98" s="154"/>
      <c r="I98" s="150"/>
    </row>
    <row r="99" spans="4:9" ht="15.75">
      <c r="F99" s="6"/>
      <c r="G99" s="154"/>
      <c r="I99" s="151"/>
    </row>
    <row r="100" spans="4:9" ht="15.75">
      <c r="G100" s="154"/>
      <c r="I100" s="151"/>
    </row>
    <row r="101" spans="4:9">
      <c r="D101" t="s">
        <v>28</v>
      </c>
    </row>
  </sheetData>
  <mergeCells count="14">
    <mergeCell ref="B10:I10"/>
    <mergeCell ref="B11:I11"/>
    <mergeCell ref="E13:I13"/>
    <mergeCell ref="B69:I69"/>
    <mergeCell ref="B6:I6"/>
    <mergeCell ref="B7:I7"/>
    <mergeCell ref="B8:I8"/>
    <mergeCell ref="B9:I9"/>
    <mergeCell ref="B74:I74"/>
    <mergeCell ref="E76:I76"/>
    <mergeCell ref="B70:I70"/>
    <mergeCell ref="B71:I71"/>
    <mergeCell ref="B72:I72"/>
    <mergeCell ref="B73:I73"/>
  </mergeCells>
  <phoneticPr fontId="0" type="noConversion"/>
  <pageMargins left="0.7" right="0.7" top="0.75" bottom="0.75" header="0.3" footer="0.3"/>
  <pageSetup scale="68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3:M74"/>
  <sheetViews>
    <sheetView topLeftCell="A10" workbookViewId="0">
      <selection activeCell="I41" sqref="I41"/>
    </sheetView>
  </sheetViews>
  <sheetFormatPr baseColWidth="10" defaultRowHeight="12.75"/>
  <cols>
    <col min="1" max="1" width="16.28515625" customWidth="1"/>
    <col min="2" max="2" width="42.7109375" customWidth="1"/>
    <col min="4" max="4" width="13.42578125" customWidth="1"/>
    <col min="5" max="5" width="12.85546875" customWidth="1"/>
    <col min="6" max="6" width="11.85546875" customWidth="1"/>
    <col min="7" max="7" width="12.85546875" bestFit="1" customWidth="1"/>
    <col min="8" max="8" width="12.85546875" customWidth="1"/>
    <col min="9" max="9" width="11.85546875" customWidth="1"/>
    <col min="11" max="11" width="13.42578125" customWidth="1"/>
    <col min="12" max="12" width="13.140625" customWidth="1"/>
    <col min="13" max="13" width="26.5703125" customWidth="1"/>
  </cols>
  <sheetData>
    <row r="13" spans="1:13" ht="20.25">
      <c r="A13" s="183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5"/>
    </row>
    <row r="14" spans="1:13" ht="15.75">
      <c r="A14" s="186" t="s">
        <v>73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8"/>
    </row>
    <row r="15" spans="1:13">
      <c r="A15" s="99" t="s">
        <v>74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00" t="s">
        <v>94</v>
      </c>
    </row>
    <row r="16" spans="1:13">
      <c r="A16" s="10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00" t="s">
        <v>96</v>
      </c>
    </row>
    <row r="17" spans="1:13">
      <c r="A17" s="101"/>
      <c r="B17" s="102"/>
      <c r="C17" s="6"/>
      <c r="D17" s="6"/>
      <c r="E17" s="6"/>
      <c r="F17" s="94"/>
      <c r="G17" s="6"/>
      <c r="H17" s="6"/>
      <c r="I17" s="6"/>
      <c r="J17" s="6"/>
      <c r="K17" s="6"/>
      <c r="L17" s="6"/>
      <c r="M17" s="103"/>
    </row>
    <row r="18" spans="1:13">
      <c r="A18" s="10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03"/>
    </row>
    <row r="19" spans="1:13" ht="15">
      <c r="A19" s="101"/>
      <c r="B19" s="105"/>
      <c r="C19" s="6"/>
      <c r="D19" s="6"/>
      <c r="E19" s="6"/>
      <c r="F19" s="6"/>
      <c r="G19" s="6"/>
      <c r="H19" s="6"/>
      <c r="I19" s="6"/>
      <c r="J19" s="6"/>
      <c r="K19" s="6"/>
      <c r="L19" s="6"/>
      <c r="M19" s="103"/>
    </row>
    <row r="20" spans="1:13">
      <c r="A20" s="101"/>
      <c r="B20" s="6"/>
      <c r="C20" s="6"/>
      <c r="D20" s="6"/>
      <c r="E20" s="6"/>
      <c r="F20" s="6"/>
      <c r="G20" s="94"/>
      <c r="H20" s="94"/>
      <c r="I20" s="94"/>
      <c r="J20" s="6"/>
      <c r="K20" s="6"/>
      <c r="L20" s="6"/>
      <c r="M20" s="103"/>
    </row>
    <row r="21" spans="1:13">
      <c r="A21" s="101"/>
      <c r="B21" s="102"/>
      <c r="C21" s="6"/>
      <c r="D21" s="6"/>
      <c r="E21" s="6"/>
      <c r="F21" s="6"/>
      <c r="G21" s="6"/>
      <c r="H21" s="6"/>
      <c r="I21" s="6"/>
      <c r="J21" s="6"/>
      <c r="K21" s="6"/>
      <c r="L21" s="6"/>
      <c r="M21" s="103"/>
    </row>
    <row r="22" spans="1:13">
      <c r="A22" s="10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03"/>
    </row>
    <row r="23" spans="1:13">
      <c r="A23" s="101"/>
      <c r="B23" s="102"/>
      <c r="C23" s="6"/>
      <c r="D23" s="6"/>
      <c r="E23" s="6"/>
      <c r="F23" s="6"/>
      <c r="G23" s="6"/>
      <c r="H23" s="6"/>
      <c r="I23" s="6"/>
      <c r="J23" s="6"/>
      <c r="K23" s="6"/>
      <c r="L23" s="6"/>
      <c r="M23" s="103"/>
    </row>
    <row r="24" spans="1:13">
      <c r="A24" s="10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03"/>
    </row>
    <row r="25" spans="1:13">
      <c r="A25" s="101"/>
      <c r="B25" s="102"/>
      <c r="C25" s="6"/>
      <c r="D25" s="6"/>
      <c r="E25" s="6"/>
      <c r="F25" s="6"/>
      <c r="G25" s="6"/>
      <c r="H25" s="6"/>
      <c r="I25" s="6"/>
      <c r="J25" s="6"/>
      <c r="K25" s="6"/>
      <c r="L25" s="6"/>
      <c r="M25" s="103"/>
    </row>
    <row r="26" spans="1:13">
      <c r="A26" s="10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03"/>
    </row>
    <row r="27" spans="1:13">
      <c r="A27" s="101"/>
      <c r="B27" s="102"/>
      <c r="C27" s="6"/>
      <c r="D27" s="6"/>
      <c r="E27" s="6"/>
      <c r="F27" s="6"/>
      <c r="G27" s="6"/>
      <c r="H27" s="6"/>
      <c r="I27" s="6"/>
      <c r="J27" s="6"/>
      <c r="K27" s="6"/>
      <c r="L27" s="6"/>
      <c r="M27" s="103"/>
    </row>
    <row r="28" spans="1:13">
      <c r="A28" s="101"/>
      <c r="B28" s="102"/>
      <c r="C28" s="6"/>
      <c r="D28" s="6"/>
      <c r="E28" s="6"/>
      <c r="F28" s="6"/>
      <c r="G28" s="94"/>
      <c r="H28" s="94"/>
      <c r="I28" s="94"/>
      <c r="J28" s="6"/>
      <c r="K28" s="6"/>
      <c r="L28" s="6"/>
      <c r="M28" s="103"/>
    </row>
    <row r="29" spans="1:13">
      <c r="A29" s="101"/>
      <c r="B29" s="102"/>
      <c r="C29" s="6"/>
      <c r="D29" s="6"/>
      <c r="E29" s="6"/>
      <c r="F29" s="6"/>
      <c r="G29" s="94"/>
      <c r="H29" s="94"/>
      <c r="I29" s="94"/>
      <c r="J29" s="6"/>
      <c r="K29" s="6"/>
      <c r="L29" s="6"/>
      <c r="M29" s="103"/>
    </row>
    <row r="30" spans="1:13">
      <c r="A30" s="101"/>
      <c r="B30" s="102"/>
      <c r="C30" s="6"/>
      <c r="D30" s="6"/>
      <c r="E30" s="6"/>
      <c r="F30" s="6"/>
      <c r="G30" s="94"/>
      <c r="H30" s="94"/>
      <c r="I30" s="94"/>
      <c r="J30" s="6"/>
      <c r="K30" s="6"/>
      <c r="L30" s="6"/>
      <c r="M30" s="103"/>
    </row>
    <row r="31" spans="1:13">
      <c r="A31" s="101"/>
      <c r="B31" s="102"/>
      <c r="C31" s="6"/>
      <c r="D31" s="6"/>
      <c r="E31" s="6"/>
      <c r="F31" s="6"/>
      <c r="G31" s="94"/>
      <c r="H31" s="94"/>
      <c r="I31" s="94"/>
      <c r="J31" s="6"/>
      <c r="K31" s="6"/>
      <c r="L31" s="6"/>
      <c r="M31" s="103"/>
    </row>
    <row r="32" spans="1:13">
      <c r="A32" s="101"/>
      <c r="B32" s="102"/>
      <c r="C32" s="6"/>
      <c r="D32" s="6"/>
      <c r="E32" s="6"/>
      <c r="F32" s="6"/>
      <c r="G32" s="94"/>
      <c r="H32" s="94"/>
      <c r="I32" s="94"/>
      <c r="J32" s="6"/>
      <c r="K32" s="6"/>
      <c r="L32" s="6"/>
      <c r="M32" s="103"/>
    </row>
    <row r="33" spans="1:13">
      <c r="A33" s="106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</row>
    <row r="34" spans="1:13">
      <c r="A34" s="110"/>
    </row>
    <row r="35" spans="1:13">
      <c r="A35" s="189" t="s">
        <v>75</v>
      </c>
      <c r="B35" s="189" t="s">
        <v>76</v>
      </c>
      <c r="C35" s="189" t="s">
        <v>77</v>
      </c>
      <c r="D35" s="189"/>
      <c r="E35" s="192" t="s">
        <v>78</v>
      </c>
      <c r="F35" s="193"/>
      <c r="G35" s="192" t="s">
        <v>79</v>
      </c>
      <c r="H35" s="202"/>
      <c r="I35" s="202"/>
      <c r="J35" s="202"/>
      <c r="K35" s="202"/>
      <c r="L35" s="202"/>
      <c r="M35" s="203"/>
    </row>
    <row r="36" spans="1:13">
      <c r="A36" s="190"/>
      <c r="B36" s="190"/>
      <c r="C36" s="191"/>
      <c r="D36" s="191"/>
      <c r="E36" s="194"/>
      <c r="F36" s="195"/>
      <c r="G36" s="194"/>
      <c r="H36" s="195"/>
      <c r="I36" s="195"/>
      <c r="J36" s="195"/>
      <c r="K36" s="195"/>
      <c r="L36" s="195"/>
      <c r="M36" s="204"/>
    </row>
    <row r="37" spans="1:13" ht="15.75">
      <c r="A37" s="190"/>
      <c r="B37" s="190"/>
      <c r="C37" s="205" t="s">
        <v>13</v>
      </c>
      <c r="D37" s="205"/>
      <c r="E37" s="206" t="s">
        <v>14</v>
      </c>
      <c r="F37" s="207"/>
      <c r="G37" s="208" t="s">
        <v>80</v>
      </c>
      <c r="H37" s="208"/>
      <c r="I37" s="208"/>
      <c r="J37" s="208"/>
      <c r="K37" s="208"/>
      <c r="L37" s="208"/>
      <c r="M37" s="208"/>
    </row>
    <row r="38" spans="1:13" ht="12.75" customHeight="1">
      <c r="A38" s="190"/>
      <c r="B38" s="190"/>
      <c r="C38" s="189" t="s">
        <v>81</v>
      </c>
      <c r="D38" s="189" t="s">
        <v>82</v>
      </c>
      <c r="E38" s="189" t="s">
        <v>83</v>
      </c>
      <c r="F38" s="189" t="s">
        <v>84</v>
      </c>
      <c r="G38" s="189" t="s">
        <v>85</v>
      </c>
      <c r="H38" s="189" t="s">
        <v>86</v>
      </c>
      <c r="I38" s="189" t="s">
        <v>28</v>
      </c>
      <c r="J38" s="211" t="s">
        <v>87</v>
      </c>
      <c r="K38" s="211"/>
      <c r="L38" s="196" t="s">
        <v>88</v>
      </c>
      <c r="M38" s="189" t="s">
        <v>89</v>
      </c>
    </row>
    <row r="39" spans="1:13" ht="15.75">
      <c r="A39" s="190"/>
      <c r="B39" s="190"/>
      <c r="C39" s="209"/>
      <c r="D39" s="201"/>
      <c r="E39" s="201"/>
      <c r="F39" s="201"/>
      <c r="G39" s="201"/>
      <c r="H39" s="201"/>
      <c r="I39" s="201"/>
      <c r="J39" s="111" t="s">
        <v>90</v>
      </c>
      <c r="K39" s="112" t="s">
        <v>91</v>
      </c>
      <c r="L39" s="197"/>
      <c r="M39" s="199"/>
    </row>
    <row r="40" spans="1:13" ht="19.5" customHeight="1">
      <c r="A40" s="113" t="s">
        <v>7</v>
      </c>
      <c r="B40" s="113" t="s">
        <v>12</v>
      </c>
      <c r="C40" s="210"/>
      <c r="D40" s="191"/>
      <c r="E40" s="191"/>
      <c r="F40" s="191"/>
      <c r="G40" s="191"/>
      <c r="H40" s="191"/>
      <c r="I40" s="191"/>
      <c r="J40" s="114"/>
      <c r="K40" s="115"/>
      <c r="L40" s="198"/>
      <c r="M40" s="200"/>
    </row>
    <row r="41" spans="1:13">
      <c r="A41" s="116">
        <v>5.6000000000000001E-2</v>
      </c>
      <c r="B41" s="117" t="s">
        <v>92</v>
      </c>
      <c r="C41" s="118">
        <v>43101</v>
      </c>
      <c r="D41" s="119">
        <v>43465</v>
      </c>
      <c r="E41" s="120">
        <f>+I41/G41</f>
        <v>0.30071880196290995</v>
      </c>
      <c r="F41" s="121">
        <f>+K41/G41</f>
        <v>4.0548692094828455E-2</v>
      </c>
      <c r="G41" s="122">
        <v>179388770</v>
      </c>
      <c r="H41" s="122">
        <v>21821940</v>
      </c>
      <c r="I41" s="123">
        <f>11556154+25000000+17389422</f>
        <v>53945576</v>
      </c>
      <c r="J41" s="123"/>
      <c r="K41" s="123">
        <f>1818495+1818495+1818495+1818495</f>
        <v>7273980</v>
      </c>
      <c r="L41" s="124">
        <f>+H41-K41-J41</f>
        <v>14547960</v>
      </c>
      <c r="M41" s="125">
        <v>100</v>
      </c>
    </row>
    <row r="42" spans="1:13">
      <c r="A42" s="32"/>
      <c r="B42" s="126"/>
      <c r="C42" s="127"/>
      <c r="D42" s="128"/>
      <c r="E42" s="128"/>
      <c r="F42" s="129"/>
      <c r="G42" s="130"/>
      <c r="H42" s="131"/>
      <c r="I42" s="131"/>
      <c r="J42" s="131"/>
      <c r="K42" s="131"/>
      <c r="L42" s="132"/>
      <c r="M42" s="133"/>
    </row>
    <row r="43" spans="1:13">
      <c r="A43" s="32"/>
      <c r="B43" s="126"/>
      <c r="C43" s="127"/>
      <c r="D43" s="128"/>
      <c r="E43" s="128"/>
      <c r="F43" s="129"/>
      <c r="G43" s="130"/>
      <c r="H43" s="131"/>
      <c r="I43" s="131"/>
      <c r="J43" s="131"/>
      <c r="K43" s="131"/>
      <c r="L43" s="132"/>
      <c r="M43" s="133"/>
    </row>
    <row r="44" spans="1:13">
      <c r="A44" s="32"/>
      <c r="B44" s="126"/>
      <c r="C44" s="127"/>
      <c r="D44" s="128"/>
      <c r="E44" s="128"/>
      <c r="F44" s="129"/>
      <c r="G44" s="130"/>
      <c r="H44" s="131"/>
      <c r="I44" s="131"/>
      <c r="J44" s="131"/>
      <c r="K44" s="131"/>
      <c r="L44" s="132"/>
      <c r="M44" s="133"/>
    </row>
    <row r="45" spans="1:13">
      <c r="A45" s="32"/>
      <c r="B45" s="126"/>
      <c r="C45" s="127"/>
      <c r="D45" s="128"/>
      <c r="E45" s="128"/>
      <c r="F45" s="129"/>
      <c r="G45" s="130"/>
      <c r="H45" s="131"/>
      <c r="I45" s="131"/>
      <c r="J45" s="131"/>
      <c r="K45" s="131"/>
      <c r="L45" s="132"/>
      <c r="M45" s="133"/>
    </row>
    <row r="46" spans="1:13">
      <c r="A46" s="32"/>
      <c r="B46" s="126"/>
      <c r="C46" s="127"/>
      <c r="D46" s="128"/>
      <c r="E46" s="128"/>
      <c r="F46" s="129"/>
      <c r="G46" s="130"/>
      <c r="H46" s="131"/>
      <c r="I46" s="131"/>
      <c r="J46" s="131"/>
      <c r="K46" s="131"/>
      <c r="L46" s="132"/>
      <c r="M46" s="133"/>
    </row>
    <row r="47" spans="1:13">
      <c r="A47" s="32"/>
      <c r="B47" s="126"/>
      <c r="C47" s="127"/>
      <c r="D47" s="128"/>
      <c r="E47" s="128"/>
      <c r="F47" s="129"/>
      <c r="G47" s="130"/>
      <c r="H47" s="131"/>
      <c r="I47" s="131"/>
      <c r="J47" s="131"/>
      <c r="K47" s="131"/>
      <c r="L47" s="132"/>
      <c r="M47" s="133"/>
    </row>
    <row r="48" spans="1:13">
      <c r="A48" s="32"/>
      <c r="B48" s="126"/>
      <c r="C48" s="127"/>
      <c r="D48" s="128"/>
      <c r="E48" s="128"/>
      <c r="F48" s="129"/>
      <c r="G48" s="130"/>
      <c r="H48" s="131"/>
      <c r="I48" s="131"/>
      <c r="J48" s="131"/>
      <c r="K48" s="131"/>
      <c r="L48" s="132"/>
      <c r="M48" s="133"/>
    </row>
    <row r="49" spans="1:13" ht="13.5" thickBot="1">
      <c r="A49" s="134"/>
      <c r="B49" s="135"/>
      <c r="C49" s="136"/>
      <c r="D49" s="137"/>
      <c r="E49" s="137"/>
      <c r="F49" s="138"/>
      <c r="G49" s="138"/>
      <c r="H49" s="139"/>
      <c r="I49" s="139"/>
      <c r="J49" s="139"/>
      <c r="K49" s="139"/>
      <c r="L49" s="137"/>
      <c r="M49" s="140"/>
    </row>
    <row r="50" spans="1:13" ht="13.5" thickTop="1">
      <c r="A50" s="141"/>
      <c r="B50" s="141"/>
      <c r="C50" s="127"/>
      <c r="D50" s="127"/>
      <c r="E50" s="127"/>
      <c r="F50" s="142"/>
      <c r="G50" s="143"/>
      <c r="H50" s="143"/>
      <c r="I50" s="143"/>
      <c r="J50" s="143"/>
      <c r="K50" s="143"/>
      <c r="L50" s="144"/>
      <c r="M50" s="144"/>
    </row>
    <row r="51" spans="1:13" ht="15.75">
      <c r="A51" s="145" t="s">
        <v>93</v>
      </c>
      <c r="B51" s="141"/>
      <c r="C51" s="127"/>
      <c r="D51" s="127"/>
      <c r="E51" s="127"/>
      <c r="F51" s="142"/>
      <c r="G51" s="142"/>
      <c r="H51" s="142"/>
      <c r="I51" s="142"/>
      <c r="J51" s="142"/>
      <c r="K51" s="142"/>
      <c r="L51" s="127"/>
      <c r="M51" s="127"/>
    </row>
    <row r="52" spans="1:13" ht="15.75">
      <c r="A52" s="52" t="s">
        <v>28</v>
      </c>
      <c r="B52" s="141"/>
      <c r="C52" s="127"/>
      <c r="D52" s="146"/>
      <c r="E52" s="127"/>
      <c r="F52" s="142"/>
      <c r="G52" s="142"/>
      <c r="H52" s="142"/>
      <c r="I52" s="142"/>
      <c r="J52" s="142"/>
      <c r="K52" s="142"/>
      <c r="L52" s="127"/>
      <c r="M52" s="127"/>
    </row>
    <row r="53" spans="1:13">
      <c r="A53" s="52"/>
      <c r="B53" s="141"/>
      <c r="C53" s="127"/>
      <c r="D53" s="127"/>
      <c r="E53" s="127"/>
      <c r="F53" s="142"/>
      <c r="G53" s="142"/>
      <c r="H53" s="142"/>
      <c r="I53" s="142"/>
      <c r="J53" s="142"/>
      <c r="K53" s="142"/>
      <c r="L53" s="127"/>
      <c r="M53" s="127"/>
    </row>
    <row r="54" spans="1:13" ht="15.75">
      <c r="A54" s="52"/>
      <c r="B54" s="141"/>
      <c r="C54" s="127"/>
      <c r="D54" s="127"/>
      <c r="E54" s="127"/>
      <c r="F54" s="142"/>
      <c r="G54" s="142"/>
      <c r="H54" s="142"/>
      <c r="I54" s="142"/>
      <c r="J54" s="142"/>
      <c r="K54" s="153"/>
      <c r="L54" s="142"/>
      <c r="M54" s="127"/>
    </row>
    <row r="55" spans="1:13">
      <c r="A55" s="52"/>
      <c r="B55" s="141"/>
      <c r="C55" s="127"/>
      <c r="D55" s="127"/>
      <c r="E55" s="127"/>
      <c r="F55" s="142"/>
      <c r="G55" s="142"/>
      <c r="H55" s="142"/>
      <c r="I55" s="142"/>
      <c r="J55" s="142"/>
      <c r="K55" s="152"/>
      <c r="L55" s="142"/>
      <c r="M55" s="127"/>
    </row>
    <row r="56" spans="1:13">
      <c r="G56" s="142"/>
      <c r="H56" s="142"/>
      <c r="I56" s="142"/>
      <c r="J56" s="142"/>
      <c r="K56" s="152"/>
      <c r="L56" s="142"/>
      <c r="M56" s="127"/>
    </row>
    <row r="57" spans="1:13">
      <c r="B57" s="52"/>
      <c r="G57" s="142"/>
      <c r="H57" s="142"/>
      <c r="I57" s="142"/>
      <c r="J57" s="142"/>
      <c r="K57" s="142"/>
      <c r="L57" s="142"/>
      <c r="M57" s="127"/>
    </row>
    <row r="58" spans="1:13">
      <c r="B58" s="52"/>
      <c r="G58" s="142"/>
      <c r="H58" s="142"/>
      <c r="I58" s="142"/>
      <c r="J58" s="142"/>
      <c r="K58" s="142"/>
      <c r="L58" s="127"/>
      <c r="M58" s="127"/>
    </row>
    <row r="59" spans="1:13">
      <c r="B59" s="52"/>
      <c r="G59" s="142"/>
      <c r="H59" s="142"/>
      <c r="I59" s="142"/>
      <c r="J59" s="142"/>
      <c r="K59" s="142"/>
      <c r="L59" s="127"/>
      <c r="M59" s="127"/>
    </row>
    <row r="60" spans="1:13">
      <c r="B60" s="52"/>
      <c r="F60" s="6"/>
      <c r="G60" s="142"/>
      <c r="H60" s="142"/>
      <c r="I60" s="142"/>
      <c r="J60" s="142"/>
      <c r="K60" s="142"/>
      <c r="L60" s="127"/>
      <c r="M60" s="127"/>
    </row>
    <row r="61" spans="1:13">
      <c r="F61" s="6"/>
      <c r="G61" s="142"/>
      <c r="H61" s="142"/>
      <c r="I61" s="142"/>
      <c r="J61" s="142"/>
      <c r="K61" s="142"/>
      <c r="L61" s="127"/>
      <c r="M61" s="127"/>
    </row>
    <row r="62" spans="1:13">
      <c r="G62" s="142"/>
      <c r="H62" s="142"/>
      <c r="I62" s="142"/>
      <c r="J62" s="142"/>
      <c r="K62" s="142"/>
      <c r="L62" s="127"/>
      <c r="M62" s="127"/>
    </row>
    <row r="63" spans="1:13">
      <c r="G63" s="6"/>
      <c r="H63" s="6"/>
      <c r="I63" s="6"/>
      <c r="J63" s="6"/>
      <c r="K63" s="6"/>
      <c r="L63" s="6"/>
      <c r="M63" s="6"/>
    </row>
    <row r="64" spans="1:13">
      <c r="G64" s="6"/>
      <c r="H64" s="6"/>
      <c r="I64" s="6"/>
      <c r="J64" s="6"/>
      <c r="K64" s="6"/>
      <c r="L64" s="6"/>
      <c r="M64" s="6"/>
    </row>
    <row r="65" spans="2:13">
      <c r="B65" s="147"/>
      <c r="G65" s="6"/>
      <c r="H65" s="6"/>
      <c r="I65" s="6"/>
      <c r="J65" s="6"/>
      <c r="K65" s="6"/>
      <c r="L65" s="6"/>
      <c r="M65" s="6"/>
    </row>
    <row r="66" spans="2:13">
      <c r="G66" s="6"/>
      <c r="H66" s="6"/>
      <c r="I66" s="6"/>
      <c r="J66" s="6"/>
      <c r="K66" s="6"/>
      <c r="L66" s="6"/>
      <c r="M66" s="6"/>
    </row>
    <row r="67" spans="2:13">
      <c r="G67" s="6"/>
      <c r="H67" s="6"/>
      <c r="I67" s="6"/>
      <c r="J67" s="6"/>
      <c r="K67" s="6"/>
      <c r="L67" s="6"/>
      <c r="M67" s="6"/>
    </row>
    <row r="68" spans="2:13">
      <c r="G68" s="6"/>
      <c r="H68" s="6"/>
      <c r="I68" s="6"/>
      <c r="J68" s="6"/>
      <c r="K68" s="6"/>
      <c r="L68" s="6"/>
      <c r="M68" s="6"/>
    </row>
    <row r="69" spans="2:13">
      <c r="G69" s="6"/>
      <c r="H69" s="6"/>
      <c r="I69" s="6"/>
      <c r="J69" s="6"/>
      <c r="K69" s="6"/>
      <c r="L69" s="6"/>
      <c r="M69" s="6"/>
    </row>
    <row r="70" spans="2:13">
      <c r="G70" s="6"/>
      <c r="H70" s="6"/>
      <c r="I70" s="6"/>
      <c r="J70" s="6"/>
      <c r="K70" s="6"/>
      <c r="L70" s="6"/>
      <c r="M70" s="6"/>
    </row>
    <row r="71" spans="2:13">
      <c r="G71" s="6"/>
      <c r="H71" s="6"/>
      <c r="I71" s="6"/>
      <c r="J71" s="6"/>
      <c r="K71" s="6"/>
      <c r="L71" s="6"/>
      <c r="M71" s="6"/>
    </row>
    <row r="72" spans="2:13">
      <c r="G72" s="6"/>
      <c r="H72" s="6"/>
      <c r="I72" s="6"/>
      <c r="J72" s="6"/>
      <c r="K72" s="6"/>
      <c r="L72" s="6"/>
      <c r="M72" s="6"/>
    </row>
    <row r="73" spans="2:13">
      <c r="G73" s="6"/>
      <c r="H73" s="6"/>
      <c r="I73" s="6"/>
      <c r="J73" s="6"/>
      <c r="K73" s="6"/>
      <c r="L73" s="6"/>
      <c r="M73" s="6"/>
    </row>
    <row r="74" spans="2:13">
      <c r="G74" s="6"/>
      <c r="H74" s="6"/>
      <c r="I74" s="6"/>
      <c r="J74" s="6"/>
      <c r="K74" s="6"/>
      <c r="L74" s="6"/>
      <c r="M74" s="6"/>
    </row>
  </sheetData>
  <mergeCells count="20">
    <mergeCell ref="E38:E40"/>
    <mergeCell ref="F38:F40"/>
    <mergeCell ref="I38:I40"/>
    <mergeCell ref="J38:K38"/>
    <mergeCell ref="A13:M13"/>
    <mergeCell ref="A14:M14"/>
    <mergeCell ref="A35:A39"/>
    <mergeCell ref="B35:B39"/>
    <mergeCell ref="C35:D36"/>
    <mergeCell ref="E35:F36"/>
    <mergeCell ref="L38:L40"/>
    <mergeCell ref="M38:M40"/>
    <mergeCell ref="G38:G40"/>
    <mergeCell ref="H38:H40"/>
    <mergeCell ref="G35:M36"/>
    <mergeCell ref="C37:D37"/>
    <mergeCell ref="E37:F37"/>
    <mergeCell ref="G37:M37"/>
    <mergeCell ref="C38:C40"/>
    <mergeCell ref="D38:D40"/>
  </mergeCells>
  <phoneticPr fontId="0" type="noConversion"/>
  <pageMargins left="0.67" right="0.23622047244094491" top="0.98425196850393704" bottom="0.59055118110236227" header="0.15748031496062992" footer="0"/>
  <pageSetup scale="6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fmateo</dc:creator>
  <cp:lastModifiedBy>agn</cp:lastModifiedBy>
  <cp:lastPrinted>2018-04-02T12:34:11Z</cp:lastPrinted>
  <dcterms:created xsi:type="dcterms:W3CDTF">2015-11-06T15:48:46Z</dcterms:created>
  <dcterms:modified xsi:type="dcterms:W3CDTF">2018-06-08T14:32:07Z</dcterms:modified>
</cp:coreProperties>
</file>