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835"/>
  </bookViews>
  <sheets>
    <sheet name="Plantilla Ejecución 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3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L56"/>
  <c r="B43"/>
  <c r="B56" s="1"/>
  <c r="L43"/>
  <c r="L35"/>
  <c r="L41"/>
  <c r="L32"/>
  <c r="L24"/>
  <c r="L15"/>
  <c r="L10"/>
  <c r="K56"/>
  <c r="J56"/>
  <c r="I56"/>
  <c r="H56"/>
  <c r="G56"/>
  <c r="F56"/>
  <c r="E56"/>
  <c r="D56"/>
  <c r="K16" l="1"/>
  <c r="J17"/>
  <c r="J15"/>
  <c r="J28"/>
  <c r="J26"/>
  <c r="D10"/>
  <c r="D15"/>
  <c r="D24"/>
  <c r="D32"/>
  <c r="D35"/>
  <c r="D41"/>
  <c r="I15"/>
  <c r="H15"/>
  <c r="G15"/>
  <c r="F15"/>
  <c r="E15"/>
  <c r="K41"/>
  <c r="J41"/>
  <c r="I41"/>
  <c r="H41"/>
  <c r="G41"/>
  <c r="F41"/>
  <c r="E41"/>
  <c r="K35"/>
  <c r="J35"/>
  <c r="I35"/>
  <c r="H35"/>
  <c r="G35"/>
  <c r="F35"/>
  <c r="E35"/>
  <c r="K32"/>
  <c r="J32"/>
  <c r="I32"/>
  <c r="H32"/>
  <c r="G32"/>
  <c r="F32"/>
  <c r="E32"/>
  <c r="K24"/>
  <c r="J24"/>
  <c r="I24"/>
  <c r="H24"/>
  <c r="G24"/>
  <c r="F24"/>
  <c r="E24"/>
  <c r="J10"/>
  <c r="I10"/>
  <c r="H10"/>
  <c r="G10"/>
  <c r="F10"/>
  <c r="E10"/>
  <c r="K15" l="1"/>
  <c r="D43"/>
  <c r="E43"/>
  <c r="J43"/>
  <c r="I43"/>
  <c r="H43"/>
  <c r="G43"/>
  <c r="F43"/>
  <c r="U9"/>
  <c r="V9" s="1"/>
  <c r="W9" s="1"/>
  <c r="X9" s="1"/>
  <c r="Y9" s="1"/>
  <c r="Z9" s="1"/>
  <c r="AB9" s="1"/>
  <c r="AA8" l="1"/>
  <c r="AB8" s="1"/>
  <c r="K10" l="1"/>
  <c r="K43" l="1"/>
</calcChain>
</file>

<file path=xl/sharedStrings.xml><?xml version="1.0" encoding="utf-8"?>
<sst xmlns="http://schemas.openxmlformats.org/spreadsheetml/2006/main" count="72" uniqueCount="72">
  <si>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</si>
  <si>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</si>
  <si>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</si>
  <si>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</si>
  <si>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</si>
  <si>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</si>
  <si>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</si>
  <si>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</si>
  <si>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</si>
  <si>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</si>
  <si>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</si>
  <si>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</si>
  <si>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</si>
  <si>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</si>
  <si>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</si>
  <si>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</si>
  <si>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</si>
  <si>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</si>
  <si>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</si>
  <si>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</si>
  <si>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</si>
  <si>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</si>
  <si>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</si>
  <si>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</si>
  <si>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</si>
  <si>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</si>
  <si>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</si>
  <si>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</si>
  <si>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</si>
  <si>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2.6.4 - VEHÍCULOS Y EQUIPO DE TRANSPORTE, TRACCIÓN Y ELEVACIÓN</t>
  </si>
  <si>
    <t>2.6.5 - MAQUINARIA, OTROS EQUIPOS Y HERRAMIENTAS</t>
  </si>
  <si>
    <t>Total Gastos</t>
  </si>
  <si>
    <t>En RD$</t>
  </si>
  <si>
    <t>2.1.3 - DIETAS Y GASTOS DE REPRESENTACIÓN</t>
  </si>
  <si>
    <t>2.7 - OBRAS</t>
  </si>
  <si>
    <t>2.7.1 - OBRAS EN EDIFICACIONES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</si>
  <si>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</si>
  <si>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</si>
  <si>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</si>
  <si>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</si>
  <si>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</si>
  <si>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</si>
  <si>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</si>
  <si>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</si>
  <si>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</si>
  <si>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</si>
  <si>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</si>
  <si>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</si>
  <si>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</si>
  <si>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</si>
  <si>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</si>
  <si>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</si>
  <si>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</si>
  <si>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</si>
  <si>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</si>
  <si>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</si>
  <si>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</si>
  <si>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</si>
  <si>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</si>
  <si>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</si>
  <si>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</si>
  <si>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</si>
  <si>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</si>
  <si>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</si>
  <si>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</si>
  <si>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</si>
  <si>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</si>
  <si>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</si>
  <si>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 xml:space="preserve">Total </t>
  </si>
  <si>
    <t>ARCHIVO GENERALL DE LA NACION</t>
  </si>
  <si>
    <t xml:space="preserve">           MINISTERIO DE CULTURA</t>
  </si>
  <si>
    <t>2.6.3- EQUIPO E INSTRUMENTAL, CIENTIFICO Y DE LABORATORIO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</si>
</sst>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5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164" fontId="0" fillId="0" borderId="0" xfId="1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64" fontId="1" fillId="2" borderId="2" xfId="1" applyFont="1" applyFill="1" applyBorder="1" applyAlignment="1">
      <alignment horizontal="center" vertical="center" wrapText="1"/>
    </xf>
    <xf numFmtId="164" fontId="0" fillId="0" borderId="0" xfId="1" applyFont="1" applyAlignment="1">
      <alignment vertical="center"/>
    </xf>
    <xf numFmtId="164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3" borderId="0" xfId="1" applyFont="1" applyFill="1" applyBorder="1" applyAlignment="1">
      <alignment horizontal="center" vertical="center" wrapText="1"/>
    </xf>
    <xf numFmtId="164" fontId="1" fillId="3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791089</xdr:colOff>
      <xdr:row>1</xdr:row>
      <xdr:rowOff>76372</xdr:rowOff>
    </xdr:from>
    <xdr:to>
      <xdr:col>1</xdr:col>
      <xdr:colOff>104775</xdr:colOff>
      <xdr:row>4</xdr:row>
      <xdr:rowOff>161925</xdr:rowOff>
    </xdr:to>
    <xdr:pic>
      <xdr:nvPicPr>
        <xdr:cNvPr id="4" name="Picture 2" descr="http://cultura.gob.do/images/ImagenesPortalPrincipal/LogoInstitucional_minc500x7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089" y="314497"/>
          <a:ext cx="1980686" cy="799928"/>
        </a:xfrm>
        <a:prstGeom prst="rect">
          <a:avLst/>
        </a:prstGeom>
        <a:noFill/>
      </xdr:spPr>
    </xdr:pic>
    <xdr:clientData/>
  </xdr:twoCellAnchor>
  <xdr:twoCellAnchor>
    <xdr:from>
      <xdr:col>10</xdr:col>
      <xdr:colOff>628651</xdr:colOff>
      <xdr:row>1</xdr:row>
      <xdr:rowOff>161925</xdr:rowOff>
    </xdr:from>
    <xdr:to>
      <xdr:col>13</xdr:col>
      <xdr:colOff>266700</xdr:colOff>
      <xdr:row>4</xdr:row>
      <xdr:rowOff>180975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753851" y="400050"/>
          <a:ext cx="2143124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61</xdr:row>
      <xdr:rowOff>114300</xdr:rowOff>
    </xdr:from>
    <xdr:to>
      <xdr:col>1</xdr:col>
      <xdr:colOff>304800</xdr:colOff>
      <xdr:row>67</xdr:row>
      <xdr:rowOff>104775</xdr:rowOff>
    </xdr:to>
    <xdr:pic>
      <xdr:nvPicPr>
        <xdr:cNvPr id="6" name="Picture 1" descr="IMG_9909 (1)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85775" y="16764000"/>
          <a:ext cx="24860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13</xdr:col>
      <xdr:colOff>49893</xdr:colOff>
      <xdr:row>66</xdr:row>
      <xdr:rowOff>95250</xdr:rowOff>
    </xdr:to>
    <xdr:pic>
      <xdr:nvPicPr>
        <xdr:cNvPr id="7" name="2 Imagen" descr="C:\Users\fmateo\Desktop\FIRMA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125200" y="16649700"/>
          <a:ext cx="2996293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59"/>
  <sheetViews>
    <sheetView showGridLines="0" tabSelected="1" topLeftCell="A37" workbookViewId="0">
      <selection activeCell="B42" sqref="B42"/>
    </sheetView>
  </sheetViews>
  <sheetFormatPr baseColWidth="10" defaultColWidth="9.140625" defaultRowHeight="15"/>
  <cols>
    <col min="1" max="1" width="40" customWidth="1"/>
    <col min="2" max="2" width="20.5703125" bestFit="1" customWidth="1"/>
    <col min="3" max="3" width="5.5703125" customWidth="1"/>
    <col min="4" max="5" width="14.42578125" customWidth="1"/>
    <col min="6" max="6" width="18.42578125" bestFit="1" customWidth="1"/>
    <col min="7" max="8" width="19" bestFit="1" customWidth="1"/>
    <col min="9" max="9" width="14.5703125" customWidth="1"/>
    <col min="10" max="10" width="19.42578125" bestFit="1" customWidth="1"/>
    <col min="11" max="11" width="19" bestFit="1" customWidth="1"/>
    <col min="12" max="12" width="13.5703125" bestFit="1" customWidth="1"/>
    <col min="13" max="13" width="11.5703125" bestFit="1" customWidth="1"/>
    <col min="14" max="14" width="11.85546875" customWidth="1"/>
    <col min="15" max="15" width="12.7109375" bestFit="1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8" ht="18.75">
      <c r="A2" s="33" t="s">
        <v>70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Q2" s="14" t="s">
        <v>60</v>
      </c>
    </row>
    <row r="3" spans="1:28" ht="18.75">
      <c r="A3" s="21"/>
      <c r="B3" s="21"/>
      <c r="C3" s="21"/>
      <c r="D3" s="21"/>
      <c r="E3" s="21"/>
      <c r="F3" s="21"/>
      <c r="G3" s="27" t="s">
        <v>69</v>
      </c>
      <c r="H3" s="21"/>
      <c r="I3" s="21"/>
      <c r="J3" s="21"/>
      <c r="K3" s="21"/>
      <c r="L3" s="21"/>
      <c r="M3" s="21"/>
      <c r="N3" s="21"/>
      <c r="O3" s="21"/>
      <c r="Q3" s="14"/>
    </row>
    <row r="4" spans="1:28" ht="18.75">
      <c r="A4" s="33">
        <v>2018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Q4" s="14" t="s">
        <v>61</v>
      </c>
    </row>
    <row r="5" spans="1:28" ht="15.75">
      <c r="A5" s="34" t="s">
        <v>67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Q5" s="14" t="s">
        <v>59</v>
      </c>
    </row>
    <row r="6" spans="1:28">
      <c r="A6" s="35" t="s">
        <v>32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Q6" s="14" t="s">
        <v>62</v>
      </c>
    </row>
    <row r="7" spans="1:28">
      <c r="Q7" s="14" t="s">
        <v>63</v>
      </c>
    </row>
    <row r="8" spans="1:28" ht="15.75">
      <c r="A8" s="11" t="s">
        <v>0</v>
      </c>
      <c r="B8" s="12" t="s">
        <v>68</v>
      </c>
      <c r="C8" s="12"/>
      <c r="D8" s="12" t="s">
        <v>47</v>
      </c>
      <c r="E8" s="12" t="s">
        <v>48</v>
      </c>
      <c r="F8" s="12" t="s">
        <v>49</v>
      </c>
      <c r="G8" s="12" t="s">
        <v>50</v>
      </c>
      <c r="H8" s="12" t="s">
        <v>51</v>
      </c>
      <c r="I8" s="12" t="s">
        <v>52</v>
      </c>
      <c r="J8" s="12" t="s">
        <v>53</v>
      </c>
      <c r="K8" s="12" t="s">
        <v>54</v>
      </c>
      <c r="L8" s="12" t="s">
        <v>55</v>
      </c>
      <c r="M8" s="12" t="s">
        <v>56</v>
      </c>
      <c r="N8" s="12" t="s">
        <v>57</v>
      </c>
      <c r="O8" s="12" t="s">
        <v>58</v>
      </c>
      <c r="AA8" s="19">
        <f>SUM(S9:AA9)</f>
        <v>11.029108875781253</v>
      </c>
      <c r="AB8" s="19">
        <f>+AA8+AB9</f>
        <v>13.989108875781252</v>
      </c>
    </row>
    <row r="9" spans="1:28">
      <c r="A9" s="1" t="s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S9" s="17">
        <v>1</v>
      </c>
      <c r="T9" s="17">
        <v>1.05</v>
      </c>
      <c r="U9" s="17">
        <f>+T9*1.05</f>
        <v>1.1025</v>
      </c>
      <c r="V9" s="17">
        <f t="shared" ref="V9:Z9" si="0">+U9*1.05</f>
        <v>1.1576250000000001</v>
      </c>
      <c r="W9" s="17">
        <f t="shared" si="0"/>
        <v>1.2155062500000002</v>
      </c>
      <c r="X9" s="17">
        <f t="shared" si="0"/>
        <v>1.2762815625000004</v>
      </c>
      <c r="Y9" s="17">
        <f t="shared" si="0"/>
        <v>1.3400956406250004</v>
      </c>
      <c r="Z9" s="17">
        <f t="shared" si="0"/>
        <v>1.4071004226562505</v>
      </c>
      <c r="AA9" s="17">
        <v>1.48</v>
      </c>
      <c r="AB9" s="17">
        <f>+AA9*2</f>
        <v>2.96</v>
      </c>
    </row>
    <row r="10" spans="1:28" ht="30">
      <c r="A10" s="3" t="s">
        <v>2</v>
      </c>
      <c r="B10" s="24">
        <f>SUM(D10+E10+F10+G10+H10+I10+J10+K10+L10)</f>
        <v>88662356.11999999</v>
      </c>
      <c r="C10" s="24"/>
      <c r="D10" s="16">
        <f>SUM(D11:D14)</f>
        <v>9137919.2699999996</v>
      </c>
      <c r="E10" s="24">
        <f t="shared" ref="E10:J10" si="1">SUM(E11:E14)</f>
        <v>9186897.1899999995</v>
      </c>
      <c r="F10" s="24">
        <f t="shared" si="1"/>
        <v>9186365.1699999999</v>
      </c>
      <c r="G10" s="24">
        <f t="shared" si="1"/>
        <v>8795547.0099999998</v>
      </c>
      <c r="H10" s="24">
        <f t="shared" si="1"/>
        <v>9729047.5099999998</v>
      </c>
      <c r="I10" s="24">
        <f t="shared" si="1"/>
        <v>14699494.729999999</v>
      </c>
      <c r="J10" s="24">
        <f t="shared" si="1"/>
        <v>9696404.2200000007</v>
      </c>
      <c r="K10" s="24">
        <f>SUM(K11:K14)</f>
        <v>9373508.4100000001</v>
      </c>
      <c r="L10" s="24">
        <f>SUM(L11:L14)</f>
        <v>8857172.6099999994</v>
      </c>
      <c r="M10" s="23"/>
      <c r="N10" s="23"/>
      <c r="O10" s="23"/>
      <c r="S10" s="18"/>
    </row>
    <row r="11" spans="1:28">
      <c r="A11" s="8" t="s">
        <v>3</v>
      </c>
      <c r="B11" s="23">
        <f t="shared" ref="B11:B42" si="2">SUM(D11+E11+F11+G11+H11+I11+J11+K11+L11)</f>
        <v>68909036.520000011</v>
      </c>
      <c r="C11" s="17"/>
      <c r="D11" s="20">
        <v>7615950</v>
      </c>
      <c r="E11" s="23">
        <v>7694023.7599999998</v>
      </c>
      <c r="F11" s="23">
        <v>7676139.8200000003</v>
      </c>
      <c r="G11" s="23">
        <v>7283000</v>
      </c>
      <c r="H11" s="23">
        <v>8097901.0300000003</v>
      </c>
      <c r="I11" s="23">
        <v>7440000</v>
      </c>
      <c r="J11" s="23">
        <v>8044655.2400000002</v>
      </c>
      <c r="K11" s="23">
        <v>7725116.6699999999</v>
      </c>
      <c r="L11" s="23">
        <v>7332250</v>
      </c>
      <c r="M11" s="23"/>
      <c r="N11" s="23"/>
      <c r="O11" s="23"/>
    </row>
    <row r="12" spans="1:28">
      <c r="A12" s="8" t="s">
        <v>4</v>
      </c>
      <c r="B12" s="23">
        <f t="shared" si="2"/>
        <v>9651757.4400000013</v>
      </c>
      <c r="C12" s="17"/>
      <c r="D12" s="20">
        <v>385400</v>
      </c>
      <c r="E12" s="23">
        <v>385400</v>
      </c>
      <c r="F12" s="23">
        <v>393394.52</v>
      </c>
      <c r="G12" s="23">
        <v>426978.78</v>
      </c>
      <c r="H12" s="23">
        <v>527377.32999999996</v>
      </c>
      <c r="I12" s="23">
        <v>6146250</v>
      </c>
      <c r="J12" s="23">
        <v>470276.59</v>
      </c>
      <c r="K12" s="23">
        <v>492680.22</v>
      </c>
      <c r="L12" s="23">
        <v>424000</v>
      </c>
      <c r="M12" s="25"/>
      <c r="N12" s="25"/>
      <c r="O12" s="25"/>
    </row>
    <row r="13" spans="1:28" ht="30">
      <c r="A13" s="8" t="s">
        <v>33</v>
      </c>
      <c r="B13" s="23">
        <f t="shared" si="2"/>
        <v>7360</v>
      </c>
      <c r="C13" s="17"/>
      <c r="D13" s="20"/>
      <c r="E13" s="23"/>
      <c r="F13" s="23"/>
      <c r="G13" s="23"/>
      <c r="H13" s="23"/>
      <c r="I13" s="23">
        <v>3635.2</v>
      </c>
      <c r="J13" s="23">
        <v>3724.8</v>
      </c>
      <c r="K13" s="23">
        <v>0</v>
      </c>
      <c r="L13" s="23"/>
      <c r="M13" s="25"/>
      <c r="N13" s="25"/>
      <c r="O13" s="25"/>
    </row>
    <row r="14" spans="1:28" ht="30">
      <c r="A14" s="8" t="s">
        <v>5</v>
      </c>
      <c r="B14" s="23">
        <f t="shared" si="2"/>
        <v>10094202.16</v>
      </c>
      <c r="C14" s="17"/>
      <c r="D14" s="20">
        <v>1136569.27</v>
      </c>
      <c r="E14" s="23">
        <v>1107473.43</v>
      </c>
      <c r="F14" s="23">
        <v>1116830.83</v>
      </c>
      <c r="G14" s="23">
        <v>1085568.23</v>
      </c>
      <c r="H14" s="23">
        <v>1103769.1499999999</v>
      </c>
      <c r="I14" s="23">
        <v>1109609.53</v>
      </c>
      <c r="J14" s="23">
        <v>1177747.5900000001</v>
      </c>
      <c r="K14" s="23">
        <v>1155711.52</v>
      </c>
      <c r="L14" s="23">
        <v>1100922.6100000001</v>
      </c>
      <c r="M14" s="25"/>
      <c r="N14" s="25"/>
      <c r="O14" s="25"/>
    </row>
    <row r="15" spans="1:28">
      <c r="A15" s="3" t="s">
        <v>6</v>
      </c>
      <c r="B15" s="26">
        <f t="shared" si="2"/>
        <v>24932434</v>
      </c>
      <c r="D15" s="16">
        <f>SUM(D16:D23)</f>
        <v>906587.07</v>
      </c>
      <c r="E15" s="24">
        <f>SUM(E16:E23)</f>
        <v>1595707.78</v>
      </c>
      <c r="F15" s="24">
        <f>SUM(F16:F23)</f>
        <v>2026805.6</v>
      </c>
      <c r="G15" s="24">
        <f t="shared" ref="G15:K15" si="3">SUM(G16:G23)</f>
        <v>5597213.7300000004</v>
      </c>
      <c r="H15" s="24">
        <f t="shared" si="3"/>
        <v>3386137.58</v>
      </c>
      <c r="I15" s="24">
        <f t="shared" si="3"/>
        <v>1490246.8</v>
      </c>
      <c r="J15" s="24">
        <f t="shared" si="3"/>
        <v>2284481.63</v>
      </c>
      <c r="K15" s="24">
        <f t="shared" si="3"/>
        <v>4394979.79</v>
      </c>
      <c r="L15" s="28">
        <f>SUM(L16:L23)</f>
        <v>3250274.02</v>
      </c>
      <c r="M15" s="25"/>
      <c r="N15" s="25"/>
      <c r="O15" s="25"/>
    </row>
    <row r="16" spans="1:28">
      <c r="A16" s="8" t="s">
        <v>7</v>
      </c>
      <c r="B16" s="23">
        <f t="shared" si="2"/>
        <v>9877161.9600000009</v>
      </c>
      <c r="C16" s="19"/>
      <c r="D16" s="20">
        <v>906587.07</v>
      </c>
      <c r="E16" s="23">
        <v>1052708.3700000001</v>
      </c>
      <c r="F16" s="23">
        <v>979121.6</v>
      </c>
      <c r="G16" s="23">
        <v>773709.36</v>
      </c>
      <c r="H16" s="23">
        <v>1177860.07</v>
      </c>
      <c r="I16" s="23">
        <v>1129990.76</v>
      </c>
      <c r="J16" s="23">
        <v>1195366.9099999999</v>
      </c>
      <c r="K16" s="23">
        <f>1474021.25</f>
        <v>1474021.25</v>
      </c>
      <c r="L16" s="23">
        <v>1187796.57</v>
      </c>
      <c r="M16" s="25"/>
      <c r="N16" s="25"/>
      <c r="O16" s="25"/>
    </row>
    <row r="17" spans="1:15" ht="30">
      <c r="A17" s="8" t="s">
        <v>8</v>
      </c>
      <c r="B17" s="23">
        <f t="shared" si="2"/>
        <v>3017567.24</v>
      </c>
      <c r="D17" s="6"/>
      <c r="E17" s="23">
        <v>274167.21000000002</v>
      </c>
      <c r="F17" s="23">
        <v>626160</v>
      </c>
      <c r="G17" s="23">
        <v>54864.1</v>
      </c>
      <c r="H17" s="23">
        <v>729555</v>
      </c>
      <c r="I17" s="23">
        <v>19192.7</v>
      </c>
      <c r="J17" s="23">
        <f>165262.88</f>
        <v>165262.88</v>
      </c>
      <c r="K17" s="23"/>
      <c r="L17" s="23">
        <v>1148365.3500000001</v>
      </c>
      <c r="M17" s="25"/>
      <c r="N17" s="25"/>
      <c r="O17" s="25"/>
    </row>
    <row r="18" spans="1:15">
      <c r="A18" s="8" t="s">
        <v>9</v>
      </c>
      <c r="B18" s="23">
        <f t="shared" si="2"/>
        <v>275702.02</v>
      </c>
      <c r="D18" s="6"/>
      <c r="E18" s="23">
        <v>73161.8</v>
      </c>
      <c r="F18" s="23">
        <v>11000</v>
      </c>
      <c r="G18" s="23">
        <v>31731.38</v>
      </c>
      <c r="H18" s="23">
        <v>43062</v>
      </c>
      <c r="I18" s="23">
        <v>14717.59</v>
      </c>
      <c r="J18" s="23">
        <v>17200</v>
      </c>
      <c r="K18" s="23">
        <v>21500</v>
      </c>
      <c r="L18" s="23">
        <v>63329.25</v>
      </c>
      <c r="M18" s="25"/>
      <c r="N18" s="25"/>
      <c r="O18" s="25"/>
    </row>
    <row r="19" spans="1:15" ht="18" customHeight="1">
      <c r="A19" s="8" t="s">
        <v>10</v>
      </c>
      <c r="B19" s="23">
        <f t="shared" si="2"/>
        <v>688503.96</v>
      </c>
      <c r="D19" s="6"/>
      <c r="E19" s="23"/>
      <c r="F19" s="23"/>
      <c r="G19" s="23">
        <v>46668.3</v>
      </c>
      <c r="H19" s="23">
        <v>137838.85999999999</v>
      </c>
      <c r="I19" s="23">
        <v>260921</v>
      </c>
      <c r="J19" s="23">
        <v>104316.8</v>
      </c>
      <c r="K19" s="23">
        <v>36000</v>
      </c>
      <c r="L19" s="23">
        <v>102759</v>
      </c>
      <c r="M19" s="25"/>
      <c r="N19" s="25"/>
      <c r="O19" s="25"/>
    </row>
    <row r="20" spans="1:15">
      <c r="A20" s="8" t="s">
        <v>11</v>
      </c>
      <c r="B20" s="23">
        <f t="shared" si="2"/>
        <v>426878.81</v>
      </c>
      <c r="D20" s="6"/>
      <c r="E20" s="23"/>
      <c r="F20" s="23"/>
      <c r="G20" s="23">
        <v>42959.78</v>
      </c>
      <c r="H20" s="23"/>
      <c r="I20" s="23"/>
      <c r="J20" s="24">
        <v>24879.03</v>
      </c>
      <c r="K20" s="23">
        <v>359040</v>
      </c>
      <c r="L20" s="23">
        <v>0</v>
      </c>
      <c r="M20" s="25"/>
      <c r="N20" s="25"/>
      <c r="O20" s="25"/>
    </row>
    <row r="21" spans="1:15">
      <c r="A21" s="8" t="s">
        <v>12</v>
      </c>
      <c r="B21" s="23">
        <f t="shared" si="2"/>
        <v>509490.54</v>
      </c>
      <c r="D21" s="6"/>
      <c r="E21" s="23">
        <v>34860</v>
      </c>
      <c r="F21" s="23"/>
      <c r="G21" s="23">
        <v>17430</v>
      </c>
      <c r="H21" s="23">
        <v>52290</v>
      </c>
      <c r="I21" s="23"/>
      <c r="J21" s="23">
        <v>404910.54</v>
      </c>
      <c r="K21" s="23"/>
      <c r="L21" s="23">
        <v>0</v>
      </c>
      <c r="M21" s="25"/>
      <c r="N21" s="25"/>
      <c r="O21" s="25"/>
    </row>
    <row r="22" spans="1:15" ht="45">
      <c r="A22" s="8" t="s">
        <v>13</v>
      </c>
      <c r="B22" s="23">
        <f t="shared" si="2"/>
        <v>1716283.42</v>
      </c>
      <c r="D22" s="6"/>
      <c r="E22" s="23">
        <v>160810.4</v>
      </c>
      <c r="F22" s="23">
        <v>320524</v>
      </c>
      <c r="G22" s="23">
        <v>264650.81</v>
      </c>
      <c r="H22" s="23">
        <v>669479.06999999995</v>
      </c>
      <c r="I22" s="23">
        <v>65424.75</v>
      </c>
      <c r="J22" s="23">
        <v>11450</v>
      </c>
      <c r="K22" s="23">
        <v>188530.54</v>
      </c>
      <c r="L22" s="23">
        <v>35413.85</v>
      </c>
      <c r="M22" s="25"/>
      <c r="N22" s="25"/>
      <c r="O22" s="25"/>
    </row>
    <row r="23" spans="1:15" ht="30">
      <c r="A23" s="8" t="s">
        <v>14</v>
      </c>
      <c r="B23" s="23">
        <f t="shared" si="2"/>
        <v>8420846.0500000007</v>
      </c>
      <c r="D23" s="6"/>
      <c r="E23" s="23"/>
      <c r="F23" s="23">
        <v>90000</v>
      </c>
      <c r="G23" s="23">
        <v>4365200</v>
      </c>
      <c r="H23" s="23">
        <v>576052.57999999996</v>
      </c>
      <c r="I23" s="23"/>
      <c r="J23" s="23">
        <v>361095.47</v>
      </c>
      <c r="K23" s="23">
        <v>2315888</v>
      </c>
      <c r="L23" s="23">
        <v>712610</v>
      </c>
      <c r="M23" s="25"/>
      <c r="N23" s="25"/>
      <c r="O23" s="25"/>
    </row>
    <row r="24" spans="1:15">
      <c r="A24" s="3" t="s">
        <v>15</v>
      </c>
      <c r="B24" s="26">
        <f t="shared" si="2"/>
        <v>10727748.02</v>
      </c>
      <c r="D24" s="4">
        <f>SUM(D25:D31)</f>
        <v>0</v>
      </c>
      <c r="E24" s="24">
        <f t="shared" ref="E24:K24" si="4">SUM(E25:E31)</f>
        <v>274665.19</v>
      </c>
      <c r="F24" s="24">
        <f t="shared" si="4"/>
        <v>768633.87</v>
      </c>
      <c r="G24" s="24">
        <f t="shared" si="4"/>
        <v>2171593.21</v>
      </c>
      <c r="H24" s="24">
        <f t="shared" si="4"/>
        <v>1889404.0299999998</v>
      </c>
      <c r="I24" s="24">
        <f t="shared" si="4"/>
        <v>1942798.28</v>
      </c>
      <c r="J24" s="24">
        <f t="shared" si="4"/>
        <v>1580183.65</v>
      </c>
      <c r="K24" s="24">
        <f t="shared" si="4"/>
        <v>876218.25</v>
      </c>
      <c r="L24" s="28">
        <f>SUM(L25:L31)</f>
        <v>1224251.54</v>
      </c>
      <c r="M24" s="25"/>
      <c r="N24" s="25"/>
      <c r="O24" s="25"/>
    </row>
    <row r="25" spans="1:15" ht="30">
      <c r="A25" s="8" t="s">
        <v>16</v>
      </c>
      <c r="B25" s="23">
        <f t="shared" si="2"/>
        <v>1510211.84</v>
      </c>
      <c r="D25" s="6"/>
      <c r="E25" s="23">
        <v>234036.19</v>
      </c>
      <c r="F25" s="23">
        <v>17405</v>
      </c>
      <c r="G25" s="23">
        <v>307733.08</v>
      </c>
      <c r="H25" s="23">
        <v>32798.07</v>
      </c>
      <c r="I25" s="23">
        <v>123531.75</v>
      </c>
      <c r="J25" s="23">
        <v>365892.22</v>
      </c>
      <c r="K25" s="23">
        <v>111724</v>
      </c>
      <c r="L25" s="23">
        <v>317091.53000000003</v>
      </c>
      <c r="M25" s="25"/>
      <c r="N25" s="25"/>
      <c r="O25" s="25"/>
    </row>
    <row r="26" spans="1:15">
      <c r="A26" s="8" t="s">
        <v>17</v>
      </c>
      <c r="B26" s="23">
        <f t="shared" si="2"/>
        <v>180867.51</v>
      </c>
      <c r="D26" s="6"/>
      <c r="E26" s="23"/>
      <c r="F26" s="23"/>
      <c r="G26" s="23">
        <v>47503.85</v>
      </c>
      <c r="H26" s="23">
        <v>89975</v>
      </c>
      <c r="I26" s="23">
        <v>23163.46</v>
      </c>
      <c r="J26" s="23">
        <f>30090-9864.8</f>
        <v>20225.2</v>
      </c>
      <c r="K26" s="23"/>
      <c r="L26" s="23">
        <v>0</v>
      </c>
      <c r="M26" s="25"/>
      <c r="N26" s="25"/>
      <c r="O26" s="25"/>
    </row>
    <row r="27" spans="1:15" ht="30">
      <c r="A27" s="8" t="s">
        <v>18</v>
      </c>
      <c r="B27" s="23">
        <f t="shared" si="2"/>
        <v>1955194.7400000002</v>
      </c>
      <c r="D27" s="6"/>
      <c r="E27" s="23">
        <v>13666</v>
      </c>
      <c r="F27" s="23">
        <v>63093.07</v>
      </c>
      <c r="G27" s="23">
        <v>679401.52</v>
      </c>
      <c r="H27" s="23">
        <v>179188.63</v>
      </c>
      <c r="I27" s="23">
        <v>48262</v>
      </c>
      <c r="J27" s="23">
        <v>935762.52</v>
      </c>
      <c r="K27" s="23">
        <v>35821</v>
      </c>
      <c r="L27" s="23">
        <v>0</v>
      </c>
      <c r="M27" s="25"/>
      <c r="N27" s="25"/>
      <c r="O27" s="25"/>
    </row>
    <row r="28" spans="1:15" ht="30">
      <c r="A28" s="8" t="s">
        <v>19</v>
      </c>
      <c r="B28" s="23">
        <f t="shared" si="2"/>
        <v>644404.33000000007</v>
      </c>
      <c r="D28" s="6"/>
      <c r="E28" s="23"/>
      <c r="F28" s="23"/>
      <c r="G28" s="23">
        <v>61829.78</v>
      </c>
      <c r="H28" s="23">
        <v>228293.5</v>
      </c>
      <c r="I28" s="23"/>
      <c r="J28" s="23">
        <f>101608.5-2224.3</f>
        <v>99384.2</v>
      </c>
      <c r="K28" s="23"/>
      <c r="L28" s="23">
        <v>254896.85</v>
      </c>
      <c r="M28" s="25"/>
      <c r="N28" s="25"/>
      <c r="O28" s="25"/>
    </row>
    <row r="29" spans="1:15" ht="30">
      <c r="A29" s="8" t="s">
        <v>20</v>
      </c>
      <c r="B29" s="23">
        <f t="shared" si="2"/>
        <v>596880.51</v>
      </c>
      <c r="D29" s="6"/>
      <c r="E29" s="23"/>
      <c r="F29" s="23">
        <v>101986.22</v>
      </c>
      <c r="G29" s="23">
        <v>19380.28</v>
      </c>
      <c r="H29" s="23">
        <v>342667.02</v>
      </c>
      <c r="I29" s="23">
        <v>19419.21</v>
      </c>
      <c r="J29" s="23">
        <v>10331.01</v>
      </c>
      <c r="K29" s="23">
        <v>91085.55</v>
      </c>
      <c r="L29" s="23">
        <v>12011.22</v>
      </c>
      <c r="M29" s="25"/>
      <c r="N29" s="25"/>
      <c r="O29" s="25"/>
    </row>
    <row r="30" spans="1:15" ht="30">
      <c r="A30" s="8" t="s">
        <v>21</v>
      </c>
      <c r="B30" s="23">
        <f t="shared" si="2"/>
        <v>2452795.04</v>
      </c>
      <c r="D30" s="6"/>
      <c r="E30" s="23"/>
      <c r="F30" s="23">
        <v>349272.6</v>
      </c>
      <c r="G30" s="23">
        <v>90460.03</v>
      </c>
      <c r="H30" s="23">
        <v>887032.41</v>
      </c>
      <c r="I30" s="23">
        <v>416450</v>
      </c>
      <c r="J30" s="23"/>
      <c r="K30" s="23">
        <v>325000</v>
      </c>
      <c r="L30" s="23">
        <v>384580</v>
      </c>
      <c r="M30" s="25"/>
      <c r="N30" s="25"/>
      <c r="O30" s="25"/>
    </row>
    <row r="31" spans="1:15">
      <c r="A31" s="8" t="s">
        <v>22</v>
      </c>
      <c r="B31" s="23">
        <f t="shared" si="2"/>
        <v>3387394.0500000003</v>
      </c>
      <c r="D31" s="6"/>
      <c r="E31" s="23">
        <v>26963</v>
      </c>
      <c r="F31" s="23">
        <v>236876.98</v>
      </c>
      <c r="G31" s="23">
        <v>965284.67</v>
      </c>
      <c r="H31" s="23">
        <v>129449.4</v>
      </c>
      <c r="I31" s="23">
        <v>1311971.8600000001</v>
      </c>
      <c r="J31" s="23">
        <v>148588.5</v>
      </c>
      <c r="K31" s="23">
        <v>312587.7</v>
      </c>
      <c r="L31" s="23">
        <v>255671.94</v>
      </c>
      <c r="M31" s="25"/>
      <c r="N31" s="25"/>
      <c r="O31" s="25"/>
    </row>
    <row r="32" spans="1:15">
      <c r="A32" s="3" t="s">
        <v>23</v>
      </c>
      <c r="B32" s="26">
        <f t="shared" si="2"/>
        <v>732312.98</v>
      </c>
      <c r="D32" s="4">
        <f>SUM(D33:D34)</f>
        <v>0</v>
      </c>
      <c r="E32" s="23">
        <f t="shared" ref="E32:K32" si="5">SUM(E33:E34)</f>
        <v>0</v>
      </c>
      <c r="F32" s="23">
        <f t="shared" si="5"/>
        <v>0</v>
      </c>
      <c r="G32" s="24">
        <f t="shared" si="5"/>
        <v>81750</v>
      </c>
      <c r="H32" s="24">
        <f t="shared" si="5"/>
        <v>601151.1</v>
      </c>
      <c r="I32" s="24">
        <f t="shared" si="5"/>
        <v>7411.88</v>
      </c>
      <c r="J32" s="24">
        <f t="shared" si="5"/>
        <v>17000</v>
      </c>
      <c r="K32" s="24">
        <f t="shared" si="5"/>
        <v>25000</v>
      </c>
      <c r="L32" s="29">
        <f>SUM(L33:L34)</f>
        <v>0</v>
      </c>
      <c r="M32" s="25"/>
      <c r="N32" s="25"/>
      <c r="O32" s="25"/>
    </row>
    <row r="33" spans="1:15" ht="30">
      <c r="A33" s="8" t="s">
        <v>24</v>
      </c>
      <c r="B33" s="23">
        <f t="shared" si="2"/>
        <v>123750</v>
      </c>
      <c r="D33" s="6"/>
      <c r="E33" s="23"/>
      <c r="F33" s="23"/>
      <c r="G33" s="23">
        <v>81750</v>
      </c>
      <c r="H33" s="23"/>
      <c r="I33" s="23"/>
      <c r="J33" s="23">
        <v>17000</v>
      </c>
      <c r="K33" s="23">
        <v>25000</v>
      </c>
      <c r="L33" s="25">
        <v>0</v>
      </c>
      <c r="M33" s="25"/>
      <c r="N33" s="25"/>
      <c r="O33" s="25"/>
    </row>
    <row r="34" spans="1:15" ht="30">
      <c r="A34" s="8" t="s">
        <v>25</v>
      </c>
      <c r="B34" s="23">
        <f t="shared" si="2"/>
        <v>608562.98</v>
      </c>
      <c r="D34" s="6"/>
      <c r="E34" s="23"/>
      <c r="F34" s="23"/>
      <c r="G34" s="23"/>
      <c r="H34" s="23">
        <v>601151.1</v>
      </c>
      <c r="I34" s="23">
        <v>7411.88</v>
      </c>
      <c r="J34" s="23"/>
      <c r="K34" s="23"/>
      <c r="L34" s="25">
        <v>0</v>
      </c>
      <c r="M34" s="25"/>
      <c r="N34" s="25"/>
      <c r="O34" s="25"/>
    </row>
    <row r="35" spans="1:15" ht="30">
      <c r="A35" s="3" t="s">
        <v>26</v>
      </c>
      <c r="B35" s="26">
        <f t="shared" si="2"/>
        <v>4174871.24</v>
      </c>
      <c r="D35" s="4">
        <f>SUM(D36:D40)</f>
        <v>0</v>
      </c>
      <c r="E35" s="23">
        <f t="shared" ref="E35:K35" si="6">SUM(E36:E40)</f>
        <v>0</v>
      </c>
      <c r="F35" s="24">
        <f t="shared" si="6"/>
        <v>809492.38</v>
      </c>
      <c r="G35" s="24">
        <f t="shared" si="6"/>
        <v>936061.11</v>
      </c>
      <c r="H35" s="24">
        <f t="shared" si="6"/>
        <v>72109.490000000005</v>
      </c>
      <c r="I35" s="23">
        <f t="shared" si="6"/>
        <v>0</v>
      </c>
      <c r="J35" s="24">
        <f t="shared" si="6"/>
        <v>89680</v>
      </c>
      <c r="K35" s="24">
        <f t="shared" si="6"/>
        <v>455999.95</v>
      </c>
      <c r="L35" s="24">
        <f>SUM(L36:L40)</f>
        <v>1811528.31</v>
      </c>
      <c r="M35" s="25"/>
      <c r="N35" s="25"/>
      <c r="O35" s="25"/>
    </row>
    <row r="36" spans="1:15">
      <c r="A36" s="8" t="s">
        <v>27</v>
      </c>
      <c r="B36" s="23">
        <f t="shared" si="2"/>
        <v>2731213.41</v>
      </c>
      <c r="D36" s="6"/>
      <c r="E36" s="23"/>
      <c r="F36" s="23">
        <v>809492.38</v>
      </c>
      <c r="G36" s="23">
        <v>38437.47</v>
      </c>
      <c r="H36" s="23">
        <v>72109.490000000005</v>
      </c>
      <c r="I36" s="23"/>
      <c r="J36" s="23">
        <v>89680</v>
      </c>
      <c r="K36" s="23"/>
      <c r="L36" s="23">
        <v>1721494.07</v>
      </c>
      <c r="M36" s="25"/>
      <c r="N36" s="25"/>
      <c r="O36" s="25"/>
    </row>
    <row r="37" spans="1:15" ht="30">
      <c r="A37" s="8" t="s">
        <v>28</v>
      </c>
      <c r="B37" s="23">
        <f t="shared" si="2"/>
        <v>181889.92000000001</v>
      </c>
      <c r="D37" s="6"/>
      <c r="E37" s="23"/>
      <c r="F37" s="23"/>
      <c r="G37" s="23">
        <v>181889.92000000001</v>
      </c>
      <c r="H37" s="23"/>
      <c r="I37" s="23"/>
      <c r="J37" s="23"/>
      <c r="K37" s="23"/>
      <c r="L37" s="23">
        <v>0</v>
      </c>
      <c r="M37" s="25"/>
      <c r="N37" s="25"/>
      <c r="O37" s="25"/>
    </row>
    <row r="38" spans="1:15" ht="30">
      <c r="A38" s="8" t="s">
        <v>71</v>
      </c>
      <c r="B38" s="23">
        <f t="shared" si="2"/>
        <v>50079.44</v>
      </c>
      <c r="D38" s="6"/>
      <c r="E38" s="23"/>
      <c r="F38" s="23"/>
      <c r="G38" s="23"/>
      <c r="H38" s="23"/>
      <c r="I38" s="23"/>
      <c r="J38" s="23"/>
      <c r="K38" s="23"/>
      <c r="L38" s="23">
        <v>50079.44</v>
      </c>
      <c r="M38" s="25"/>
      <c r="N38" s="25"/>
      <c r="O38" s="25"/>
    </row>
    <row r="39" spans="1:15" ht="30">
      <c r="A39" s="8" t="s">
        <v>29</v>
      </c>
      <c r="B39" s="23">
        <f t="shared" si="2"/>
        <v>755688.52</v>
      </c>
      <c r="D39" s="6"/>
      <c r="E39" s="23"/>
      <c r="F39" s="23"/>
      <c r="G39" s="23">
        <v>715733.72</v>
      </c>
      <c r="H39" s="23"/>
      <c r="I39" s="23"/>
      <c r="J39" s="23"/>
      <c r="K39" s="23"/>
      <c r="L39" s="23">
        <v>39954.800000000003</v>
      </c>
      <c r="M39" s="25"/>
      <c r="N39" s="25"/>
      <c r="O39" s="25"/>
    </row>
    <row r="40" spans="1:15" ht="30">
      <c r="A40" s="8" t="s">
        <v>30</v>
      </c>
      <c r="B40" s="23">
        <f t="shared" si="2"/>
        <v>455999.95</v>
      </c>
      <c r="D40" s="6"/>
      <c r="E40" s="23"/>
      <c r="F40" s="23"/>
      <c r="G40" s="23"/>
      <c r="H40" s="23"/>
      <c r="I40" s="23"/>
      <c r="J40" s="23"/>
      <c r="K40" s="23">
        <v>455999.95</v>
      </c>
      <c r="L40" s="23">
        <v>0</v>
      </c>
      <c r="M40" s="25"/>
      <c r="N40" s="25"/>
      <c r="O40" s="25"/>
    </row>
    <row r="41" spans="1:15">
      <c r="A41" s="3" t="s">
        <v>34</v>
      </c>
      <c r="B41" s="26">
        <f t="shared" si="2"/>
        <v>2873030.81</v>
      </c>
      <c r="D41" s="4">
        <f>SUM(D42)</f>
        <v>0</v>
      </c>
      <c r="E41" s="23">
        <f t="shared" ref="E41:K41" si="7">SUM(E42)</f>
        <v>0</v>
      </c>
      <c r="F41" s="24">
        <f t="shared" si="7"/>
        <v>2288084.17</v>
      </c>
      <c r="G41" s="23">
        <f t="shared" si="7"/>
        <v>0</v>
      </c>
      <c r="H41" s="23">
        <f t="shared" si="7"/>
        <v>0</v>
      </c>
      <c r="I41" s="23">
        <f t="shared" si="7"/>
        <v>0</v>
      </c>
      <c r="J41" s="23">
        <f t="shared" si="7"/>
        <v>0</v>
      </c>
      <c r="K41" s="24">
        <f t="shared" si="7"/>
        <v>584946.64</v>
      </c>
      <c r="L41" s="29">
        <f>SUM(L42)</f>
        <v>0</v>
      </c>
      <c r="M41" s="25"/>
      <c r="N41" s="25"/>
      <c r="O41" s="25"/>
    </row>
    <row r="42" spans="1:15">
      <c r="A42" s="8" t="s">
        <v>35</v>
      </c>
      <c r="B42" s="23">
        <f t="shared" si="2"/>
        <v>2873030.81</v>
      </c>
      <c r="D42" s="6"/>
      <c r="E42" s="23"/>
      <c r="F42" s="23">
        <v>2288084.17</v>
      </c>
      <c r="G42" s="23"/>
      <c r="H42" s="23"/>
      <c r="I42" s="23"/>
      <c r="J42" s="23"/>
      <c r="K42" s="23">
        <v>584946.64</v>
      </c>
      <c r="L42" s="25">
        <v>0</v>
      </c>
      <c r="M42" s="25"/>
      <c r="N42" s="25"/>
      <c r="O42" s="25"/>
    </row>
    <row r="43" spans="1:15" ht="15.75">
      <c r="A43" s="9" t="s">
        <v>31</v>
      </c>
      <c r="B43" s="32">
        <f>SUM(D43+E43+F43+G43+H43+I43+J43+K43+L43)</f>
        <v>132102753.17</v>
      </c>
      <c r="C43" s="22"/>
      <c r="D43" s="22">
        <f>SUM(D10+D15+D24+D32+D35+D41)</f>
        <v>10044506.34</v>
      </c>
      <c r="E43" s="22">
        <f t="shared" ref="E43:K43" si="8">SUM(E10+E15+E24+E32+E35+E41)</f>
        <v>11057270.159999998</v>
      </c>
      <c r="F43" s="22">
        <f t="shared" si="8"/>
        <v>15079381.189999999</v>
      </c>
      <c r="G43" s="22">
        <f t="shared" si="8"/>
        <v>17582165.059999999</v>
      </c>
      <c r="H43" s="22">
        <f t="shared" si="8"/>
        <v>15677849.709999999</v>
      </c>
      <c r="I43" s="22">
        <f t="shared" si="8"/>
        <v>18139951.689999998</v>
      </c>
      <c r="J43" s="22">
        <f t="shared" si="8"/>
        <v>13667749.500000002</v>
      </c>
      <c r="K43" s="22">
        <f t="shared" si="8"/>
        <v>15710653.039999999</v>
      </c>
      <c r="L43" s="22">
        <f>SUM(L10+L15+L24+L32+L35+L41)</f>
        <v>15143226.479999999</v>
      </c>
      <c r="M43" s="7"/>
      <c r="N43" s="7"/>
      <c r="O43" s="7"/>
    </row>
    <row r="44" spans="1:15">
      <c r="A44" s="5"/>
      <c r="D44" s="6"/>
    </row>
    <row r="45" spans="1:15">
      <c r="A45" s="1" t="s">
        <v>36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30">
      <c r="A46" s="3" t="s">
        <v>37</v>
      </c>
      <c r="D46" s="4"/>
    </row>
    <row r="47" spans="1:15" ht="30">
      <c r="A47" s="8" t="s">
        <v>38</v>
      </c>
      <c r="D47" s="6"/>
    </row>
    <row r="48" spans="1:15" ht="30">
      <c r="A48" s="8" t="s">
        <v>39</v>
      </c>
      <c r="D48" s="6"/>
    </row>
    <row r="49" spans="1:15">
      <c r="A49" s="3" t="s">
        <v>40</v>
      </c>
      <c r="D49" s="4"/>
    </row>
    <row r="50" spans="1:15" ht="30">
      <c r="A50" s="8" t="s">
        <v>41</v>
      </c>
      <c r="D50" s="6"/>
    </row>
    <row r="51" spans="1:15" ht="30">
      <c r="A51" s="8" t="s">
        <v>42</v>
      </c>
      <c r="D51" s="6"/>
    </row>
    <row r="52" spans="1:15" ht="30">
      <c r="A52" s="3" t="s">
        <v>43</v>
      </c>
      <c r="D52" s="4"/>
    </row>
    <row r="53" spans="1:15" ht="30">
      <c r="A53" s="8" t="s">
        <v>44</v>
      </c>
      <c r="D53" s="6"/>
    </row>
    <row r="54" spans="1:15">
      <c r="A54" s="9" t="s">
        <v>45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6" spans="1:15" ht="31.5">
      <c r="A56" s="10" t="s">
        <v>46</v>
      </c>
      <c r="B56" s="30">
        <f>SUM(B43)</f>
        <v>132102753.17</v>
      </c>
      <c r="C56" s="30"/>
      <c r="D56" s="31">
        <f t="shared" ref="D56:L56" si="9">SUM(D43)</f>
        <v>10044506.34</v>
      </c>
      <c r="E56" s="31">
        <f t="shared" si="9"/>
        <v>11057270.159999998</v>
      </c>
      <c r="F56" s="30">
        <f t="shared" si="9"/>
        <v>15079381.189999999</v>
      </c>
      <c r="G56" s="30">
        <f t="shared" si="9"/>
        <v>17582165.059999999</v>
      </c>
      <c r="H56" s="30">
        <f t="shared" si="9"/>
        <v>15677849.709999999</v>
      </c>
      <c r="I56" s="30">
        <f t="shared" si="9"/>
        <v>18139951.689999998</v>
      </c>
      <c r="J56" s="30">
        <f t="shared" si="9"/>
        <v>13667749.500000002</v>
      </c>
      <c r="K56" s="30">
        <f t="shared" si="9"/>
        <v>15710653.039999999</v>
      </c>
      <c r="L56" s="30">
        <f t="shared" si="9"/>
        <v>15143226.479999999</v>
      </c>
      <c r="M56" s="13"/>
      <c r="N56" s="13"/>
      <c r="O56" s="13"/>
    </row>
    <row r="57" spans="1:15">
      <c r="A57" t="s">
        <v>66</v>
      </c>
    </row>
    <row r="58" spans="1:15">
      <c r="A58" t="s">
        <v>64</v>
      </c>
    </row>
    <row r="59" spans="1:15">
      <c r="A59" t="s">
        <v>65</v>
      </c>
    </row>
  </sheetData>
  <mergeCells count="5">
    <mergeCell ref="A2:O2"/>
    <mergeCell ref="A4:O4"/>
    <mergeCell ref="A5:O5"/>
    <mergeCell ref="A6:O6"/>
    <mergeCell ref="A1:T1"/>
  </mergeCells>
  <pageMargins left="0.7" right="0.7" top="0.75" bottom="0.75" header="0.3" footer="0.3"/>
  <pageSetup paperSize="5" scale="36" orientation="landscape" r:id="rId1"/>
  <colBreaks count="1" manualBreakCount="1">
    <brk id="16" max="6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ccastellanos</cp:lastModifiedBy>
  <cp:lastPrinted>2018-09-06T14:35:12Z</cp:lastPrinted>
  <dcterms:created xsi:type="dcterms:W3CDTF">2018-04-17T18:57:16Z</dcterms:created>
  <dcterms:modified xsi:type="dcterms:W3CDTF">2018-10-02T14:35:23Z</dcterms:modified>
</cp:coreProperties>
</file>