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comments2.xml><?xml version="1.0" encoding="utf-8"?>
<comments xmlns="http://schemas.openxmlformats.org/spreadsheetml/2006/main">
  <authors>
    <author>fmateo</author>
  </authors>
  <commentList>
    <comment ref="D85" authorId="0">
      <text>
        <r>
          <rPr>
            <b/>
            <sz val="9"/>
            <rFont val="Tahoma"/>
            <family val="0"/>
          </rPr>
          <t>fmateo: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<sst xmlns="http://schemas.openxmlformats.org/spreadsheetml/2006/main" count="128" uniqueCount="99">
  <si>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</si>
  <si>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</si>
  <si>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</si>
  <si>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</si>
  <si>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</si>
  <si>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</si>
  <si>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</si>
  <si>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</si>
  <si>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</si>
  <si>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</si>
  <si>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</si>
  <si>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</si>
  <si>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</si>
  <si>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</si>
  <si>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</si>
  <si>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</si>
  <si>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</si>
  <si>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</si>
  <si>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</si>
  <si>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</si>
  <si>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</si>
  <si>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</si>
  <si>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</si>
  <si>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</si>
  <si>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</si>
  <si>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</si>
  <si>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</si>
  <si>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</si>
  <si>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</si>
  <si>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</si>
  <si>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</si>
  <si>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</si>
  <si>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</si>
  <si>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</si>
  <si>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</si>
  <si>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</si>
  <si>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</si>
  <si>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</si>
  <si>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</si>
  <si>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</si>
  <si>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</si>
  <si>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</si>
  <si>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</si>
  <si>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</si>
  <si>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</si>
  <si>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</si>
  <si>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</si>
  <si>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</si>
  <si>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</si>
  <si>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</si>
  <si>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</si>
  <si>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</si>
  <si>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</si>
  <si>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</si>
  <si>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</si>
  <si>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</si>
  <si>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</si>
  <si>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</si>
  <si>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</si>
  <si>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</si>
  <si>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</si>
  <si>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</si>
  <si>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</si>
  <si>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</si>
  <si>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AL 31/10/2015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</si>
  <si>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</si>
  <si>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</si>
  <si>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</si>
  <si>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</si>
  <si>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</si>
  <si>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</si>
  <si>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</si>
  <si>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</si>
  <si>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</si>
  <si>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</si>
  <si>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</si>
  <si>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</si>
  <si>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AÑO:2015</t>
  </si>
  <si>
    <t>Mes:OCTUBRE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</si>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</sst>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/>
    </xf>
    <xf numFmtId="43" fontId="10" fillId="0" borderId="0" xfId="15" applyFont="1" applyBorder="1" applyAlignment="1">
      <alignment horizontal="center"/>
    </xf>
    <xf numFmtId="43" fontId="11" fillId="0" borderId="0" xfId="15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top"/>
    </xf>
    <xf numFmtId="49" fontId="12" fillId="0" borderId="8" xfId="0" applyNumberFormat="1" applyFont="1" applyBorder="1" applyAlignment="1">
      <alignment horizontal="center" vertical="top"/>
    </xf>
    <xf numFmtId="49" fontId="12" fillId="0" borderId="8" xfId="0" applyNumberFormat="1" applyFont="1" applyBorder="1" applyAlignment="1">
      <alignment horizontal="left" vertical="top"/>
    </xf>
    <xf numFmtId="49" fontId="10" fillId="2" borderId="2" xfId="0" applyNumberFormat="1" applyFont="1" applyFill="1" applyBorder="1" applyAlignment="1">
      <alignment horizontal="center"/>
    </xf>
    <xf numFmtId="43" fontId="13" fillId="2" borderId="9" xfId="15" applyFont="1" applyFill="1" applyBorder="1" applyAlignment="1">
      <alignment horizontal="right" vertical="top"/>
    </xf>
    <xf numFmtId="43" fontId="14" fillId="0" borderId="9" xfId="15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vertical="top"/>
    </xf>
    <xf numFmtId="0" fontId="12" fillId="2" borderId="2" xfId="0" applyFont="1" applyFill="1" applyBorder="1" applyAlignment="1">
      <alignment horizontal="center" vertical="top"/>
    </xf>
    <xf numFmtId="43" fontId="13" fillId="2" borderId="9" xfId="15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43" fontId="14" fillId="0" borderId="9" xfId="15" applyFont="1" applyBorder="1" applyAlignment="1">
      <alignment vertical="top"/>
    </xf>
    <xf numFmtId="43" fontId="13" fillId="0" borderId="9" xfId="15" applyFont="1" applyBorder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43" fontId="13" fillId="0" borderId="9" xfId="15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0" fontId="14" fillId="0" borderId="9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43" fontId="13" fillId="0" borderId="16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8" fillId="0" borderId="0" xfId="0" applyFont="1" applyAlignment="1">
      <alignment/>
    </xf>
    <xf numFmtId="49" fontId="8" fillId="0" borderId="17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24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left"/>
    </xf>
    <xf numFmtId="43" fontId="7" fillId="0" borderId="27" xfId="15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8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3" fontId="7" fillId="0" borderId="27" xfId="15" applyFont="1" applyFill="1" applyBorder="1" applyAlignment="1">
      <alignment/>
    </xf>
    <xf numFmtId="43" fontId="7" fillId="0" borderId="0" xfId="0" applyNumberFormat="1" applyFont="1" applyBorder="1" applyAlignment="1">
      <alignment/>
    </xf>
    <xf numFmtId="43" fontId="7" fillId="0" borderId="27" xfId="15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29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43" fontId="8" fillId="0" borderId="13" xfId="15" applyFont="1" applyBorder="1" applyAlignment="1">
      <alignment horizontal="center"/>
    </xf>
    <xf numFmtId="43" fontId="8" fillId="0" borderId="12" xfId="15" applyFont="1" applyBorder="1" applyAlignment="1">
      <alignment horizontal="center"/>
    </xf>
    <xf numFmtId="43" fontId="8" fillId="0" borderId="30" xfId="15" applyFont="1" applyBorder="1" applyAlignment="1">
      <alignment horizontal="center"/>
    </xf>
    <xf numFmtId="0" fontId="20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Alignment="1">
      <alignment/>
    </xf>
    <xf numFmtId="43" fontId="8" fillId="0" borderId="31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10" fillId="0" borderId="8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0" fontId="23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14" fontId="11" fillId="0" borderId="21" xfId="0" applyNumberFormat="1" applyFont="1" applyBorder="1" applyAlignment="1">
      <alignment horizontal="center" vertical="top"/>
    </xf>
    <xf numFmtId="14" fontId="11" fillId="0" borderId="37" xfId="0" applyNumberFormat="1" applyFont="1" applyBorder="1" applyAlignment="1">
      <alignment horizontal="center" vertical="top"/>
    </xf>
    <xf numFmtId="9" fontId="11" fillId="0" borderId="37" xfId="15" applyNumberFormat="1" applyFont="1" applyBorder="1" applyAlignment="1">
      <alignment horizontal="center" vertical="top"/>
    </xf>
    <xf numFmtId="9" fontId="11" fillId="0" borderId="37" xfId="19" applyFont="1" applyBorder="1" applyAlignment="1">
      <alignment horizontal="center" vertical="top"/>
    </xf>
    <xf numFmtId="43" fontId="11" fillId="0" borderId="37" xfId="15" applyFont="1" applyBorder="1" applyAlignment="1">
      <alignment vertical="top"/>
    </xf>
    <xf numFmtId="43" fontId="11" fillId="0" borderId="38" xfId="15" applyFont="1" applyBorder="1" applyAlignment="1">
      <alignment vertical="top"/>
    </xf>
    <xf numFmtId="43" fontId="11" fillId="0" borderId="37" xfId="15" applyFont="1" applyBorder="1" applyAlignment="1">
      <alignment horizontal="center" vertical="top"/>
    </xf>
    <xf numFmtId="0" fontId="11" fillId="0" borderId="38" xfId="15" applyNumberFormat="1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43" fontId="11" fillId="0" borderId="2" xfId="15" applyFont="1" applyBorder="1" applyAlignment="1">
      <alignment vertical="top"/>
    </xf>
    <xf numFmtId="43" fontId="11" fillId="0" borderId="32" xfId="15" applyFont="1" applyBorder="1" applyAlignment="1">
      <alignment vertical="top"/>
    </xf>
    <xf numFmtId="43" fontId="11" fillId="0" borderId="2" xfId="15" applyFont="1" applyBorder="1" applyAlignment="1">
      <alignment horizontal="center" vertical="top"/>
    </xf>
    <xf numFmtId="43" fontId="11" fillId="0" borderId="32" xfId="15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0" borderId="39" xfId="0" applyFont="1" applyBorder="1" applyAlignment="1">
      <alignment vertical="top"/>
    </xf>
    <xf numFmtId="0" fontId="11" fillId="0" borderId="40" xfId="0" applyFont="1" applyBorder="1" applyAlignment="1">
      <alignment vertical="top"/>
    </xf>
    <xf numFmtId="0" fontId="11" fillId="0" borderId="4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42" xfId="0" applyFont="1" applyBorder="1" applyAlignment="1">
      <alignment vertical="top"/>
    </xf>
    <xf numFmtId="0" fontId="11" fillId="0" borderId="42" xfId="0" applyFont="1" applyBorder="1" applyAlignment="1">
      <alignment horizontal="center" vertical="top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7" fontId="7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9" fontId="13" fillId="0" borderId="37" xfId="0" applyNumberFormat="1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top"/>
    </xf>
    <xf numFmtId="49" fontId="13" fillId="0" borderId="36" xfId="0" applyNumberFormat="1" applyFont="1" applyBorder="1" applyAlignment="1">
      <alignment horizontal="center" vertical="top"/>
    </xf>
    <xf numFmtId="0" fontId="23" fillId="0" borderId="48" xfId="0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_____________________
Carlos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Encargado de Contabilidad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097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781050</xdr:colOff>
      <xdr:row>94</xdr:row>
      <xdr:rowOff>104775</xdr:rowOff>
    </xdr:from>
    <xdr:to>
      <xdr:col>6</xdr:col>
      <xdr:colOff>657225</xdr:colOff>
      <xdr:row>99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516255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____________________
Carlos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57150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295650"/>
          <a:ext cx="13144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385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123825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1</xdr:col>
      <xdr:colOff>2847975</xdr:colOff>
      <xdr:row>23</xdr:row>
      <xdr:rowOff>133350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57150</xdr:rowOff>
    </xdr:from>
    <xdr:to>
      <xdr:col>1</xdr:col>
      <xdr:colOff>2847975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591050"/>
          <a:ext cx="5238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19</xdr:row>
      <xdr:rowOff>152400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1</xdr:col>
      <xdr:colOff>2847975</xdr:colOff>
      <xdr:row>19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85725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85725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85725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____________________
Carlos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workbookViewId="0" topLeftCell="A1">
      <selection activeCell="K33" sqref="K33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1.57421875" style="0" customWidth="1"/>
  </cols>
  <sheetData>
    <row r="5" spans="1:6" ht="12.75">
      <c r="A5" s="164"/>
      <c r="B5" s="164"/>
      <c r="C5" s="164"/>
      <c r="D5" s="164"/>
      <c r="E5" s="164"/>
      <c r="F5" s="164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5"/>
      <c r="B11" s="165"/>
      <c r="C11" s="165"/>
      <c r="D11" s="165"/>
      <c r="E11" s="165"/>
      <c r="F11" s="165"/>
      <c r="G11" s="2"/>
      <c r="H11" s="2"/>
      <c r="I11" s="2"/>
      <c r="J11" s="2"/>
      <c r="K11" s="2"/>
      <c r="L11" s="2"/>
    </row>
    <row r="12" spans="1:12" ht="15">
      <c r="A12" s="152" t="s">
        <v>0</v>
      </c>
      <c r="B12" s="152"/>
      <c r="C12" s="152"/>
      <c r="D12" s="152"/>
      <c r="E12" s="152"/>
      <c r="F12" s="152"/>
      <c r="G12" s="4"/>
      <c r="H12" s="4"/>
      <c r="I12" s="4"/>
      <c r="J12" s="4"/>
      <c r="K12" s="4"/>
      <c r="L12" s="4"/>
    </row>
    <row r="13" spans="1:12" ht="15">
      <c r="A13" s="166">
        <v>42278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</row>
    <row r="14" spans="1:12" ht="15">
      <c r="A14" s="152" t="s">
        <v>1</v>
      </c>
      <c r="B14" s="152"/>
      <c r="C14" s="152"/>
      <c r="D14" s="152"/>
      <c r="E14" s="152"/>
      <c r="F14" s="152"/>
      <c r="G14" s="4"/>
      <c r="H14" s="4"/>
      <c r="I14" s="4"/>
      <c r="J14" s="4"/>
      <c r="K14" s="4"/>
      <c r="L14" s="4"/>
    </row>
    <row r="15" spans="1:12" ht="12.75">
      <c r="A15" s="153" t="s">
        <v>2</v>
      </c>
      <c r="B15" s="153"/>
      <c r="C15" s="153"/>
      <c r="D15" s="153"/>
      <c r="E15" s="153"/>
      <c r="F15" s="153"/>
      <c r="G15" s="5"/>
      <c r="H15" s="5"/>
      <c r="I15" s="5"/>
      <c r="J15" s="5"/>
      <c r="K15" s="5"/>
      <c r="L15" s="5"/>
    </row>
    <row r="16" spans="1:6" ht="12.75">
      <c r="A16" s="154"/>
      <c r="B16" s="154"/>
      <c r="C16" s="154"/>
      <c r="D16" s="154"/>
      <c r="E16" s="154"/>
      <c r="F16" s="154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5" t="s">
        <v>3</v>
      </c>
      <c r="B18" s="156"/>
      <c r="C18" s="156"/>
      <c r="D18" s="156" t="s">
        <v>4</v>
      </c>
      <c r="E18" s="7"/>
      <c r="F18" s="160" t="s">
        <v>5</v>
      </c>
    </row>
    <row r="19" spans="1:6" ht="12.75">
      <c r="A19" s="157"/>
      <c r="B19" s="158"/>
      <c r="C19" s="158"/>
      <c r="D19" s="158"/>
      <c r="E19" s="8" t="s">
        <v>6</v>
      </c>
      <c r="F19" s="161"/>
    </row>
    <row r="20" spans="1:12" ht="12.75">
      <c r="A20" s="162" t="s">
        <v>7</v>
      </c>
      <c r="B20" s="163"/>
      <c r="C20" s="163"/>
      <c r="D20" s="159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>
        <v>0</v>
      </c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3"/>
      <c r="C27" s="34"/>
      <c r="D27" s="35"/>
      <c r="E27" s="36">
        <v>100</v>
      </c>
      <c r="F27" s="37">
        <f>SUM(F28:F31)</f>
        <v>17592170</v>
      </c>
    </row>
    <row r="28" spans="1:6" ht="15.75">
      <c r="A28" s="30"/>
      <c r="B28" s="33" t="s">
        <v>21</v>
      </c>
      <c r="C28" s="34"/>
      <c r="D28" s="35" t="s">
        <v>22</v>
      </c>
      <c r="E28" s="38"/>
      <c r="F28" s="39"/>
    </row>
    <row r="29" spans="1:6" ht="15.75">
      <c r="A29" s="30"/>
      <c r="B29" s="33"/>
      <c r="C29" s="34" t="s">
        <v>23</v>
      </c>
      <c r="D29" s="35" t="s">
        <v>24</v>
      </c>
      <c r="E29" s="38"/>
      <c r="F29" s="39">
        <f>13508836+2000000</f>
        <v>15508836</v>
      </c>
    </row>
    <row r="30" spans="1:7" ht="15.75">
      <c r="A30" s="30" t="s">
        <v>25</v>
      </c>
      <c r="B30" s="33" t="s">
        <v>26</v>
      </c>
      <c r="C30" s="34"/>
      <c r="D30" s="35" t="s">
        <v>27</v>
      </c>
      <c r="E30" s="38"/>
      <c r="F30" s="39"/>
      <c r="G30" t="s">
        <v>28</v>
      </c>
    </row>
    <row r="31" spans="1:6" ht="15.75">
      <c r="A31" s="30"/>
      <c r="B31" s="33"/>
      <c r="C31" s="33" t="s">
        <v>29</v>
      </c>
      <c r="D31" s="35" t="s">
        <v>30</v>
      </c>
      <c r="E31" s="38"/>
      <c r="F31" s="39">
        <v>2083334</v>
      </c>
    </row>
    <row r="32" spans="1:6" ht="15.75">
      <c r="A32" s="30" t="s">
        <v>31</v>
      </c>
      <c r="B32" s="33"/>
      <c r="C32" s="34"/>
      <c r="D32" s="35"/>
      <c r="E32" s="36">
        <v>9999</v>
      </c>
      <c r="F32" s="37">
        <f>SUM(F33:F34)</f>
        <v>0</v>
      </c>
    </row>
    <row r="33" spans="1:6" ht="15.75">
      <c r="A33" s="30"/>
      <c r="B33" s="33" t="s">
        <v>32</v>
      </c>
      <c r="C33" s="34"/>
      <c r="D33" s="35" t="s">
        <v>33</v>
      </c>
      <c r="E33" s="38"/>
      <c r="F33" s="39">
        <v>0</v>
      </c>
    </row>
    <row r="34" spans="1:6" ht="15.75">
      <c r="A34" s="30"/>
      <c r="B34" s="33"/>
      <c r="C34" s="34" t="s">
        <v>34</v>
      </c>
      <c r="D34" s="35" t="s">
        <v>35</v>
      </c>
      <c r="E34" s="38"/>
      <c r="F34" s="39">
        <v>0</v>
      </c>
    </row>
    <row r="35" spans="1:6" ht="15.75">
      <c r="A35" s="30" t="s">
        <v>31</v>
      </c>
      <c r="B35" s="33"/>
      <c r="C35" s="34"/>
      <c r="D35" s="35"/>
      <c r="E35" s="36">
        <v>9995</v>
      </c>
      <c r="F35" s="37">
        <f>SUM(F36:F37)</f>
        <v>0</v>
      </c>
    </row>
    <row r="36" spans="1:6" ht="15.75">
      <c r="A36" s="30"/>
      <c r="B36" s="33" t="s">
        <v>32</v>
      </c>
      <c r="C36" s="34"/>
      <c r="D36" s="35" t="s">
        <v>36</v>
      </c>
      <c r="E36" s="38"/>
      <c r="F36" s="39"/>
    </row>
    <row r="37" spans="1:6" ht="15.75">
      <c r="A37" s="30"/>
      <c r="B37" s="33"/>
      <c r="C37" s="34" t="s">
        <v>34</v>
      </c>
      <c r="D37" s="35" t="s">
        <v>37</v>
      </c>
      <c r="E37" s="38"/>
      <c r="F37" s="39">
        <v>0</v>
      </c>
    </row>
    <row r="38" spans="1:6" ht="15.75">
      <c r="A38" s="30" t="s">
        <v>31</v>
      </c>
      <c r="B38" s="33"/>
      <c r="C38" s="34"/>
      <c r="D38" s="35"/>
      <c r="E38" s="36">
        <v>9998</v>
      </c>
      <c r="F38" s="37">
        <f>SUM(F39:F41)</f>
        <v>11832</v>
      </c>
    </row>
    <row r="39" spans="1:6" ht="15.75">
      <c r="A39" s="30"/>
      <c r="B39" s="33" t="s">
        <v>32</v>
      </c>
      <c r="C39" s="34"/>
      <c r="D39" s="35" t="s">
        <v>38</v>
      </c>
      <c r="E39" s="38"/>
      <c r="F39" s="39"/>
    </row>
    <row r="40" spans="1:6" ht="15.75">
      <c r="A40" s="30"/>
      <c r="B40" s="33"/>
      <c r="C40" s="34" t="s">
        <v>34</v>
      </c>
      <c r="D40" s="35" t="s">
        <v>39</v>
      </c>
      <c r="E40" s="38"/>
      <c r="F40" s="39">
        <f>3608+8224</f>
        <v>11832</v>
      </c>
    </row>
    <row r="41" spans="1:6" ht="15.75">
      <c r="A41" s="30"/>
      <c r="B41" s="33"/>
      <c r="C41" s="34"/>
      <c r="D41" s="35" t="s">
        <v>40</v>
      </c>
      <c r="E41" s="38"/>
      <c r="F41" s="40"/>
    </row>
    <row r="42" spans="1:6" ht="15.75">
      <c r="A42" s="30"/>
      <c r="B42" s="33"/>
      <c r="C42" s="34"/>
      <c r="D42" s="35"/>
      <c r="E42" s="38"/>
      <c r="F42" s="40"/>
    </row>
    <row r="43" spans="1:6" ht="15.75">
      <c r="A43" s="30"/>
      <c r="B43" s="33"/>
      <c r="C43" s="34"/>
      <c r="D43" s="35" t="s">
        <v>41</v>
      </c>
      <c r="E43" s="38"/>
      <c r="F43" s="37">
        <f>SUM(F38+F35+F32+F27+F24)</f>
        <v>17604002</v>
      </c>
    </row>
    <row r="44" spans="1:6" ht="15.75">
      <c r="A44" s="30"/>
      <c r="B44" s="33"/>
      <c r="C44" s="34"/>
      <c r="D44" s="35"/>
      <c r="E44" s="38"/>
      <c r="F44" s="40"/>
    </row>
    <row r="45" spans="1:6" ht="15.75">
      <c r="A45" s="30"/>
      <c r="B45" s="33"/>
      <c r="C45" s="34"/>
      <c r="D45" s="35"/>
      <c r="E45" s="38"/>
      <c r="F45" s="39"/>
    </row>
    <row r="46" spans="1:6" ht="15.75">
      <c r="A46" s="30"/>
      <c r="B46" s="33"/>
      <c r="C46" s="34"/>
      <c r="D46" s="35" t="s">
        <v>42</v>
      </c>
      <c r="E46" s="36"/>
      <c r="F46" s="37">
        <v>0</v>
      </c>
    </row>
    <row r="47" spans="1:6" ht="15.75">
      <c r="A47" s="30"/>
      <c r="B47" s="33"/>
      <c r="C47" s="34"/>
      <c r="D47" s="35"/>
      <c r="E47" s="41"/>
      <c r="F47" s="42"/>
    </row>
    <row r="48" spans="1:6" ht="15.75">
      <c r="A48" s="30"/>
      <c r="B48" s="33"/>
      <c r="C48" s="34"/>
      <c r="D48" s="35"/>
      <c r="E48" s="43"/>
      <c r="F48" s="42"/>
    </row>
    <row r="49" spans="1:6" ht="15.75">
      <c r="A49" s="30"/>
      <c r="B49" s="33"/>
      <c r="C49" s="34"/>
      <c r="D49" s="35"/>
      <c r="E49" s="38"/>
      <c r="F49" s="44"/>
    </row>
    <row r="50" spans="1:6" ht="15.75">
      <c r="A50" s="30"/>
      <c r="B50" s="33"/>
      <c r="C50" s="34"/>
      <c r="D50" s="35"/>
      <c r="E50" s="38"/>
      <c r="F50" s="44"/>
    </row>
    <row r="51" spans="1:6" ht="15.75">
      <c r="A51" s="30"/>
      <c r="B51" s="33"/>
      <c r="C51" s="34"/>
      <c r="D51" s="35"/>
      <c r="E51" s="38"/>
      <c r="F51" s="44"/>
    </row>
    <row r="52" spans="1:6" ht="15.75">
      <c r="A52" s="30"/>
      <c r="B52" s="33"/>
      <c r="C52" s="34"/>
      <c r="D52" s="35"/>
      <c r="E52" s="38"/>
      <c r="F52" s="44"/>
    </row>
    <row r="53" spans="1:6" ht="16.5" thickBot="1">
      <c r="A53" s="30"/>
      <c r="B53" s="33"/>
      <c r="C53" s="34"/>
      <c r="D53" s="35"/>
      <c r="E53" s="38"/>
      <c r="F53" s="44"/>
    </row>
    <row r="54" spans="1:6" ht="16.5" thickBot="1">
      <c r="A54" s="45"/>
      <c r="B54" s="46"/>
      <c r="C54" s="47"/>
      <c r="D54" s="48" t="s">
        <v>43</v>
      </c>
      <c r="E54" s="49"/>
      <c r="F54" s="50">
        <f>+F43+F46+F48</f>
        <v>17604002</v>
      </c>
    </row>
    <row r="55" spans="1:6" ht="15.75">
      <c r="A55" s="51"/>
      <c r="B55" s="51"/>
      <c r="C55" s="51"/>
      <c r="D55" s="52"/>
      <c r="E55" s="52"/>
      <c r="F55" s="53"/>
    </row>
    <row r="57" ht="12.75">
      <c r="B57" s="54"/>
    </row>
    <row r="58" ht="12.75">
      <c r="B58" s="54"/>
    </row>
    <row r="59" ht="12.75">
      <c r="B59" s="54"/>
    </row>
    <row r="60" ht="12.75">
      <c r="B60" s="54"/>
    </row>
  </sheetData>
  <mergeCells count="11">
    <mergeCell ref="A5:F5"/>
    <mergeCell ref="A11:F11"/>
    <mergeCell ref="A12:F12"/>
    <mergeCell ref="A13:F13"/>
    <mergeCell ref="A14:F14"/>
    <mergeCell ref="A15:F15"/>
    <mergeCell ref="A16:F16"/>
    <mergeCell ref="A18:C19"/>
    <mergeCell ref="D18:D20"/>
    <mergeCell ref="F18:F19"/>
    <mergeCell ref="A20:C20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O94" sqref="O94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9.5742187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17.7109375" style="0" customWidth="1"/>
    <col min="8" max="8" width="17.7109375" style="0" hidden="1" customWidth="1"/>
    <col min="9" max="9" width="17.14062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1" ht="12.75"/>
    <row r="2" ht="12.75" hidden="1"/>
    <row r="3" ht="12.75" hidden="1"/>
    <row r="4" ht="12.75" hidden="1"/>
    <row r="5" spans="2:10" ht="13.5" hidden="1" thickBot="1">
      <c r="B5" s="55"/>
      <c r="C5" s="55"/>
      <c r="D5" s="55"/>
      <c r="E5" s="55"/>
      <c r="F5" s="55"/>
      <c r="G5" s="55"/>
      <c r="H5" s="55"/>
      <c r="I5" s="55"/>
      <c r="J5" s="56"/>
    </row>
    <row r="6" spans="2:10" ht="23.25" hidden="1">
      <c r="B6" s="177" t="s">
        <v>44</v>
      </c>
      <c r="C6" s="178"/>
      <c r="D6" s="178"/>
      <c r="E6" s="178"/>
      <c r="F6" s="178"/>
      <c r="G6" s="178"/>
      <c r="H6" s="178"/>
      <c r="I6" s="179"/>
      <c r="J6" s="3"/>
    </row>
    <row r="7" spans="2:10" ht="15" hidden="1">
      <c r="B7" s="172" t="s">
        <v>0</v>
      </c>
      <c r="C7" s="152"/>
      <c r="D7" s="152"/>
      <c r="E7" s="152"/>
      <c r="F7" s="152"/>
      <c r="G7" s="152"/>
      <c r="H7" s="152"/>
      <c r="I7" s="173"/>
      <c r="J7" s="3"/>
    </row>
    <row r="8" spans="2:10" ht="15" hidden="1">
      <c r="B8" s="174">
        <v>41913</v>
      </c>
      <c r="C8" s="152"/>
      <c r="D8" s="152"/>
      <c r="E8" s="152"/>
      <c r="F8" s="152"/>
      <c r="G8" s="152"/>
      <c r="H8" s="152"/>
      <c r="I8" s="173"/>
      <c r="J8" s="3"/>
    </row>
    <row r="9" spans="2:10" ht="15" hidden="1">
      <c r="B9" s="172" t="s">
        <v>1</v>
      </c>
      <c r="C9" s="152"/>
      <c r="D9" s="152"/>
      <c r="E9" s="152"/>
      <c r="F9" s="152"/>
      <c r="G9" s="152"/>
      <c r="H9" s="152"/>
      <c r="I9" s="173"/>
      <c r="J9" s="3"/>
    </row>
    <row r="10" spans="2:9" ht="12.75" hidden="1">
      <c r="B10" s="175" t="s">
        <v>2</v>
      </c>
      <c r="C10" s="153"/>
      <c r="D10" s="153"/>
      <c r="E10" s="153"/>
      <c r="F10" s="153"/>
      <c r="G10" s="153"/>
      <c r="H10" s="153"/>
      <c r="I10" s="176"/>
    </row>
    <row r="11" spans="2:9" ht="15.75" hidden="1" thickBot="1">
      <c r="B11" s="167" t="s">
        <v>45</v>
      </c>
      <c r="C11" s="168"/>
      <c r="D11" s="168"/>
      <c r="E11" s="168"/>
      <c r="F11" s="168"/>
      <c r="G11" s="168"/>
      <c r="H11" s="168"/>
      <c r="I11" s="169"/>
    </row>
    <row r="12" spans="2:9" ht="13.5" hidden="1" thickBot="1">
      <c r="B12" s="58"/>
      <c r="C12" s="59"/>
      <c r="D12" s="59"/>
      <c r="E12" s="59"/>
      <c r="F12" s="59"/>
      <c r="G12" s="59"/>
      <c r="H12" s="59"/>
      <c r="I12" s="60"/>
    </row>
    <row r="13" spans="2:9" ht="12.75" hidden="1">
      <c r="B13" s="61" t="s">
        <v>46</v>
      </c>
      <c r="C13" s="62"/>
      <c r="D13" s="63"/>
      <c r="E13" s="170"/>
      <c r="F13" s="170"/>
      <c r="G13" s="170"/>
      <c r="H13" s="170"/>
      <c r="I13" s="171"/>
    </row>
    <row r="14" spans="2:9" ht="12.75" hidden="1">
      <c r="B14" s="64"/>
      <c r="C14" s="65"/>
      <c r="D14" s="66"/>
      <c r="E14" s="66"/>
      <c r="F14" s="67"/>
      <c r="G14" s="68"/>
      <c r="H14" s="66"/>
      <c r="I14" s="69"/>
    </row>
    <row r="15" spans="2:9" ht="13.5" hidden="1" thickBot="1">
      <c r="B15" s="70"/>
      <c r="C15" s="71" t="s">
        <v>47</v>
      </c>
      <c r="D15" s="66" t="s">
        <v>28</v>
      </c>
      <c r="E15" s="66" t="s">
        <v>48</v>
      </c>
      <c r="F15" s="67" t="s">
        <v>49</v>
      </c>
      <c r="G15" s="69" t="s">
        <v>50</v>
      </c>
      <c r="H15" s="69"/>
      <c r="I15" s="69" t="s">
        <v>51</v>
      </c>
    </row>
    <row r="16" spans="2:9" ht="12.75" hidden="1">
      <c r="B16" s="72" t="s">
        <v>52</v>
      </c>
      <c r="C16" s="73" t="s">
        <v>53</v>
      </c>
      <c r="D16" s="74"/>
      <c r="E16" s="74"/>
      <c r="F16" s="75"/>
      <c r="G16" s="76"/>
      <c r="H16" s="76"/>
      <c r="I16" s="76"/>
    </row>
    <row r="17" spans="2:19" s="77" customFormat="1" ht="15" hidden="1">
      <c r="B17" s="78">
        <v>11</v>
      </c>
      <c r="C17" s="79" t="s">
        <v>54</v>
      </c>
      <c r="D17" s="80" t="s">
        <v>55</v>
      </c>
      <c r="E17" s="81">
        <v>1000000</v>
      </c>
      <c r="F17" s="81">
        <f>8559829.99+1000000</f>
        <v>9559829.99</v>
      </c>
      <c r="G17" s="81">
        <f>10696238.94+13800</f>
        <v>10710038.94</v>
      </c>
      <c r="H17" s="81"/>
      <c r="I17" s="81">
        <f>+F17-G17</f>
        <v>-1150208.9499999993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2:19" s="77" customFormat="1" ht="15" hidden="1">
      <c r="B18" s="83"/>
      <c r="C18" s="85">
        <v>2.2</v>
      </c>
      <c r="D18" s="80" t="s">
        <v>56</v>
      </c>
      <c r="E18" s="81">
        <v>103206.09</v>
      </c>
      <c r="F18" s="86">
        <f>2032000+402068.34</f>
        <v>2434068.34</v>
      </c>
      <c r="G18" s="86">
        <f>1559200.95+111268.53</f>
        <v>1670469.48</v>
      </c>
      <c r="H18" s="86"/>
      <c r="I18" s="81">
        <f>+F18-G18</f>
        <v>763598.8599999999</v>
      </c>
      <c r="J18" s="82"/>
      <c r="K18" s="87"/>
      <c r="L18" s="82"/>
      <c r="M18" s="82"/>
      <c r="N18" s="82"/>
      <c r="O18" s="82"/>
      <c r="P18" s="82"/>
      <c r="Q18" s="82"/>
      <c r="R18" s="82"/>
      <c r="S18" s="82"/>
    </row>
    <row r="19" spans="1:19" s="77" customFormat="1" ht="15" hidden="1">
      <c r="A19" s="82"/>
      <c r="B19" s="83"/>
      <c r="C19" s="85">
        <v>2.3</v>
      </c>
      <c r="D19" s="80" t="s">
        <v>57</v>
      </c>
      <c r="E19" s="81">
        <v>-380197.02</v>
      </c>
      <c r="F19" s="88">
        <f>1524000+8861.67+30000</f>
        <v>1562861.67</v>
      </c>
      <c r="G19" s="88">
        <f>1391857.56+9095.48+245627.48</f>
        <v>1646580.52</v>
      </c>
      <c r="H19" s="88"/>
      <c r="I19" s="81">
        <f>+F19-G19</f>
        <v>-83718.8500000001</v>
      </c>
      <c r="J19" s="82"/>
      <c r="K19" s="87"/>
      <c r="L19" s="82"/>
      <c r="M19" s="82"/>
      <c r="N19" s="82"/>
      <c r="O19" s="82"/>
      <c r="P19" s="82"/>
      <c r="Q19" s="82"/>
      <c r="R19" s="82"/>
      <c r="S19" s="82"/>
    </row>
    <row r="20" spans="1:19" s="77" customFormat="1" ht="15" hidden="1">
      <c r="A20" s="82"/>
      <c r="B20" s="89"/>
      <c r="C20" s="85">
        <v>2.4</v>
      </c>
      <c r="D20" s="80" t="s">
        <v>58</v>
      </c>
      <c r="E20" s="81">
        <v>0</v>
      </c>
      <c r="F20" s="86">
        <v>0</v>
      </c>
      <c r="G20" s="86">
        <v>4000</v>
      </c>
      <c r="H20" s="86"/>
      <c r="I20" s="81">
        <f>+F20-G20</f>
        <v>-4000</v>
      </c>
      <c r="J20" s="82"/>
      <c r="K20" s="87"/>
      <c r="L20" s="82"/>
      <c r="M20" s="82"/>
      <c r="N20" s="82"/>
      <c r="O20" s="82"/>
      <c r="P20" s="82"/>
      <c r="Q20" s="82"/>
      <c r="R20" s="82"/>
      <c r="S20" s="82"/>
    </row>
    <row r="21" spans="2:19" s="77" customFormat="1" ht="15" hidden="1">
      <c r="B21" s="83"/>
      <c r="C21" s="85">
        <v>2.6</v>
      </c>
      <c r="D21" s="80" t="s">
        <v>59</v>
      </c>
      <c r="E21" s="81">
        <v>712111.52</v>
      </c>
      <c r="F21" s="86">
        <v>1393006.01</v>
      </c>
      <c r="G21" s="86">
        <v>409890.11</v>
      </c>
      <c r="H21" s="86"/>
      <c r="I21" s="81">
        <f>+F21-G21</f>
        <v>983115.9</v>
      </c>
      <c r="J21" s="82"/>
      <c r="K21" s="87"/>
      <c r="L21" s="82"/>
      <c r="M21" s="82"/>
      <c r="N21" s="82"/>
      <c r="O21" s="82"/>
      <c r="P21" s="82"/>
      <c r="Q21" s="82"/>
      <c r="R21" s="82"/>
      <c r="S21" s="82"/>
    </row>
    <row r="22" spans="2:9" ht="15" hidden="1">
      <c r="B22" s="89"/>
      <c r="C22" s="85">
        <v>2.7</v>
      </c>
      <c r="D22" s="80" t="s">
        <v>60</v>
      </c>
      <c r="E22" s="81">
        <v>0</v>
      </c>
      <c r="F22" s="81">
        <v>0</v>
      </c>
      <c r="G22" s="81"/>
      <c r="H22" s="81"/>
      <c r="I22" s="81">
        <f>+E22+F22-G22</f>
        <v>0</v>
      </c>
    </row>
    <row r="23" spans="2:11" ht="18.75" hidden="1" thickBot="1">
      <c r="B23" s="90"/>
      <c r="C23" s="91"/>
      <c r="D23" s="92" t="s">
        <v>41</v>
      </c>
      <c r="E23" s="93">
        <f>SUM(E17:E22)</f>
        <v>1435120.59</v>
      </c>
      <c r="F23" s="93">
        <f>SUM(F17:F22)</f>
        <v>14949766.01</v>
      </c>
      <c r="G23" s="93">
        <f>SUM(G17:G22)</f>
        <v>14440979.049999999</v>
      </c>
      <c r="H23" s="94"/>
      <c r="I23" s="95">
        <f>SUM(I17:I22)</f>
        <v>508786.96000000054</v>
      </c>
      <c r="J23" s="96"/>
      <c r="K23" s="97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/>
    <row r="66" ht="12.75"/>
    <row r="67" ht="13.5" thickBot="1"/>
    <row r="68" spans="2:9" ht="13.5" thickBot="1">
      <c r="B68" s="55"/>
      <c r="C68" s="55"/>
      <c r="D68" s="55"/>
      <c r="E68" s="55"/>
      <c r="F68" s="55"/>
      <c r="G68" s="55"/>
      <c r="H68" s="55"/>
      <c r="I68" s="55"/>
    </row>
    <row r="69" spans="2:9" ht="23.25">
      <c r="B69" s="177" t="s">
        <v>44</v>
      </c>
      <c r="C69" s="178"/>
      <c r="D69" s="178"/>
      <c r="E69" s="178"/>
      <c r="F69" s="178"/>
      <c r="G69" s="178"/>
      <c r="H69" s="178"/>
      <c r="I69" s="179"/>
    </row>
    <row r="70" spans="2:9" ht="15">
      <c r="B70" s="172" t="s">
        <v>61</v>
      </c>
      <c r="C70" s="152"/>
      <c r="D70" s="152"/>
      <c r="E70" s="152"/>
      <c r="F70" s="152"/>
      <c r="G70" s="152"/>
      <c r="H70" s="152"/>
      <c r="I70" s="173"/>
    </row>
    <row r="71" spans="2:9" ht="15">
      <c r="B71" s="174">
        <v>42278</v>
      </c>
      <c r="C71" s="152"/>
      <c r="D71" s="152"/>
      <c r="E71" s="152"/>
      <c r="F71" s="152"/>
      <c r="G71" s="152"/>
      <c r="H71" s="152"/>
      <c r="I71" s="173"/>
    </row>
    <row r="72" spans="2:9" ht="15">
      <c r="B72" s="172" t="s">
        <v>1</v>
      </c>
      <c r="C72" s="152"/>
      <c r="D72" s="152"/>
      <c r="E72" s="152"/>
      <c r="F72" s="152"/>
      <c r="G72" s="152"/>
      <c r="H72" s="152"/>
      <c r="I72" s="173"/>
    </row>
    <row r="73" spans="2:9" ht="12.75">
      <c r="B73" s="175" t="s">
        <v>2</v>
      </c>
      <c r="C73" s="153"/>
      <c r="D73" s="153"/>
      <c r="E73" s="153"/>
      <c r="F73" s="153"/>
      <c r="G73" s="153"/>
      <c r="H73" s="153"/>
      <c r="I73" s="176"/>
    </row>
    <row r="74" spans="2:9" ht="15.75" thickBot="1">
      <c r="B74" s="167" t="s">
        <v>45</v>
      </c>
      <c r="C74" s="168"/>
      <c r="D74" s="168"/>
      <c r="E74" s="168"/>
      <c r="F74" s="168"/>
      <c r="G74" s="168"/>
      <c r="H74" s="168"/>
      <c r="I74" s="169"/>
    </row>
    <row r="75" spans="2:9" ht="13.5" thickBot="1">
      <c r="B75" s="58"/>
      <c r="C75" s="59"/>
      <c r="D75" s="59"/>
      <c r="E75" s="59"/>
      <c r="F75" s="59"/>
      <c r="G75" s="59"/>
      <c r="H75" s="59"/>
      <c r="I75" s="60"/>
    </row>
    <row r="76" spans="2:9" ht="12.75">
      <c r="B76" s="61" t="s">
        <v>46</v>
      </c>
      <c r="C76" s="62"/>
      <c r="D76" s="63"/>
      <c r="E76" s="170"/>
      <c r="F76" s="170"/>
      <c r="G76" s="170"/>
      <c r="H76" s="170"/>
      <c r="I76" s="171"/>
    </row>
    <row r="77" spans="2:9" ht="12.75">
      <c r="B77" s="64"/>
      <c r="C77" s="65"/>
      <c r="D77" s="66"/>
      <c r="E77" s="66"/>
      <c r="F77" s="67"/>
      <c r="G77" s="68" t="s">
        <v>62</v>
      </c>
      <c r="H77" s="66" t="s">
        <v>63</v>
      </c>
      <c r="I77" s="69"/>
    </row>
    <row r="78" spans="2:9" ht="13.5" thickBot="1">
      <c r="B78" s="70"/>
      <c r="C78" s="71" t="s">
        <v>47</v>
      </c>
      <c r="D78" s="66" t="s">
        <v>28</v>
      </c>
      <c r="E78" s="66" t="s">
        <v>48</v>
      </c>
      <c r="F78" s="67" t="s">
        <v>49</v>
      </c>
      <c r="G78" s="69" t="s">
        <v>64</v>
      </c>
      <c r="H78" s="69" t="s">
        <v>65</v>
      </c>
      <c r="I78" s="69" t="s">
        <v>66</v>
      </c>
    </row>
    <row r="79" spans="2:9" ht="13.5" thickBot="1">
      <c r="B79" s="72" t="s">
        <v>52</v>
      </c>
      <c r="C79" s="73" t="s">
        <v>53</v>
      </c>
      <c r="D79" s="74"/>
      <c r="E79" s="74"/>
      <c r="F79" s="75"/>
      <c r="G79" s="76"/>
      <c r="H79" s="76"/>
      <c r="I79" s="76"/>
    </row>
    <row r="80" spans="2:9" ht="15">
      <c r="B80" s="78">
        <v>11</v>
      </c>
      <c r="C80" s="79" t="s">
        <v>54</v>
      </c>
      <c r="D80" s="80" t="s">
        <v>67</v>
      </c>
      <c r="E80" s="81">
        <v>1000000</v>
      </c>
      <c r="F80" s="81">
        <v>128668928</v>
      </c>
      <c r="G80" s="81">
        <v>103309404.47</v>
      </c>
      <c r="H80" s="81">
        <v>0</v>
      </c>
      <c r="I80" s="81">
        <f aca="true" t="shared" si="0" ref="I80:I85">+F80-G80</f>
        <v>25359523.53</v>
      </c>
    </row>
    <row r="81" spans="2:9" ht="15">
      <c r="B81" s="83"/>
      <c r="C81" s="85">
        <v>2.2</v>
      </c>
      <c r="D81" s="80" t="s">
        <v>68</v>
      </c>
      <c r="E81" s="81">
        <v>103206.09</v>
      </c>
      <c r="F81" s="86">
        <v>34164794</v>
      </c>
      <c r="G81" s="86">
        <v>25520969.32</v>
      </c>
      <c r="H81" s="86">
        <v>0</v>
      </c>
      <c r="I81" s="81">
        <f t="shared" si="0"/>
        <v>8643824.68</v>
      </c>
    </row>
    <row r="82" spans="2:9" ht="15">
      <c r="B82" s="83"/>
      <c r="C82" s="85">
        <v>2.3</v>
      </c>
      <c r="D82" s="80" t="s">
        <v>69</v>
      </c>
      <c r="E82" s="81">
        <v>-380197.02</v>
      </c>
      <c r="F82" s="88">
        <v>17950693.06</v>
      </c>
      <c r="G82" s="88">
        <v>13528680.64</v>
      </c>
      <c r="H82" s="88">
        <v>0</v>
      </c>
      <c r="I82" s="81">
        <f t="shared" si="0"/>
        <v>4422012.419999998</v>
      </c>
    </row>
    <row r="83" spans="2:9" ht="15">
      <c r="B83" s="89"/>
      <c r="C83" s="85">
        <v>2.4</v>
      </c>
      <c r="D83" s="80" t="s">
        <v>70</v>
      </c>
      <c r="E83" s="81">
        <v>0</v>
      </c>
      <c r="F83" s="86">
        <v>1739820.64</v>
      </c>
      <c r="G83" s="86">
        <f>435552.17+H83</f>
        <v>435552.17</v>
      </c>
      <c r="H83" s="86">
        <v>0</v>
      </c>
      <c r="I83" s="81">
        <f t="shared" si="0"/>
        <v>1304268.47</v>
      </c>
    </row>
    <row r="84" spans="2:9" ht="15">
      <c r="B84" s="83"/>
      <c r="C84" s="85">
        <v>2.6</v>
      </c>
      <c r="D84" s="80" t="s">
        <v>71</v>
      </c>
      <c r="E84" s="81">
        <v>712111.52</v>
      </c>
      <c r="F84" s="86">
        <v>16062415.34</v>
      </c>
      <c r="G84" s="86">
        <v>12840594.03</v>
      </c>
      <c r="H84" s="86">
        <v>0</v>
      </c>
      <c r="I84" s="81">
        <f t="shared" si="0"/>
        <v>3221821.3100000005</v>
      </c>
    </row>
    <row r="85" spans="2:9" ht="15">
      <c r="B85" s="89"/>
      <c r="C85" s="85">
        <v>2.7</v>
      </c>
      <c r="D85" s="80" t="s">
        <v>72</v>
      </c>
      <c r="E85" s="81">
        <v>0</v>
      </c>
      <c r="F85" s="81">
        <v>3760669.96</v>
      </c>
      <c r="G85" s="81">
        <v>3760669.96</v>
      </c>
      <c r="H85" s="81"/>
      <c r="I85" s="81">
        <f t="shared" si="0"/>
        <v>0</v>
      </c>
    </row>
    <row r="86" spans="2:9" ht="16.5" thickBot="1">
      <c r="B86" s="90"/>
      <c r="C86" s="91"/>
      <c r="D86" s="92" t="s">
        <v>41</v>
      </c>
      <c r="E86" s="93">
        <f>SUM(E80:E85)</f>
        <v>1435120.59</v>
      </c>
      <c r="F86" s="93">
        <f>SUM(F80:F85)</f>
        <v>202347321</v>
      </c>
      <c r="G86" s="93">
        <f>SUM(G80:G85)</f>
        <v>159395870.59</v>
      </c>
      <c r="H86" s="94"/>
      <c r="I86" s="95">
        <f>SUM(I80:I85)</f>
        <v>42951450.41</v>
      </c>
    </row>
    <row r="87" ht="12.75"/>
    <row r="88" spans="6:8" ht="12.75" hidden="1">
      <c r="F88" s="98" t="s">
        <v>73</v>
      </c>
      <c r="G88" s="99">
        <f>34863464.69+988381.23+8833+779626+19510733.6</f>
        <v>56151038.519999996</v>
      </c>
      <c r="H88" s="99"/>
    </row>
    <row r="89" spans="6:8" ht="12.75" hidden="1">
      <c r="F89" s="54"/>
      <c r="G89" s="100">
        <v>0</v>
      </c>
      <c r="H89" s="100"/>
    </row>
    <row r="90" spans="6:8" ht="13.5" hidden="1" thickBot="1">
      <c r="F90" s="54" t="s">
        <v>74</v>
      </c>
      <c r="G90" s="101">
        <f>SUM(G88:G89)</f>
        <v>56151038.519999996</v>
      </c>
      <c r="H90" s="102"/>
    </row>
    <row r="91" spans="6:8" ht="12.75">
      <c r="F91" s="54"/>
      <c r="G91" s="102"/>
      <c r="H91" s="102"/>
    </row>
    <row r="92" spans="6:8" ht="12.75">
      <c r="F92" s="54"/>
      <c r="G92" s="102"/>
      <c r="H92" s="102"/>
    </row>
  </sheetData>
  <mergeCells count="14">
    <mergeCell ref="B6:I6"/>
    <mergeCell ref="B7:I7"/>
    <mergeCell ref="B8:I8"/>
    <mergeCell ref="B9:I9"/>
    <mergeCell ref="B10:I10"/>
    <mergeCell ref="B11:I11"/>
    <mergeCell ref="E13:I13"/>
    <mergeCell ref="B69:I69"/>
    <mergeCell ref="B74:I74"/>
    <mergeCell ref="E76:I76"/>
    <mergeCell ref="B70:I70"/>
    <mergeCell ref="B71:I71"/>
    <mergeCell ref="B72:I72"/>
    <mergeCell ref="B73:I73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A1">
      <selection activeCell="G32" sqref="G32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9"/>
    </row>
    <row r="14" spans="1:13" ht="15.75">
      <c r="A14" s="190" t="s">
        <v>75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/>
    </row>
    <row r="15" spans="1:13" ht="12.75">
      <c r="A15" s="103" t="s">
        <v>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4" t="s">
        <v>77</v>
      </c>
    </row>
    <row r="16" spans="1:13" ht="12.75">
      <c r="A16" s="10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4" t="s">
        <v>78</v>
      </c>
    </row>
    <row r="17" spans="1:13" ht="12.75">
      <c r="A17" s="105"/>
      <c r="B17" s="106"/>
      <c r="C17" s="6"/>
      <c r="D17" s="6"/>
      <c r="E17" s="6"/>
      <c r="F17" s="98"/>
      <c r="G17" s="6"/>
      <c r="H17" s="6"/>
      <c r="I17" s="6"/>
      <c r="J17" s="6"/>
      <c r="K17" s="6"/>
      <c r="L17" s="6"/>
      <c r="M17" s="107"/>
    </row>
    <row r="18" spans="1:13" ht="12.75">
      <c r="A18" s="10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7"/>
    </row>
    <row r="19" spans="1:13" ht="15">
      <c r="A19" s="105"/>
      <c r="B19" s="109"/>
      <c r="C19" s="6"/>
      <c r="D19" s="6"/>
      <c r="E19" s="6"/>
      <c r="F19" s="6"/>
      <c r="G19" s="6"/>
      <c r="H19" s="6"/>
      <c r="I19" s="6"/>
      <c r="J19" s="6"/>
      <c r="K19" s="6"/>
      <c r="L19" s="6"/>
      <c r="M19" s="107"/>
    </row>
    <row r="20" spans="1:13" ht="12.75">
      <c r="A20" s="105"/>
      <c r="B20" s="6"/>
      <c r="C20" s="6"/>
      <c r="D20" s="6"/>
      <c r="E20" s="6"/>
      <c r="F20" s="6"/>
      <c r="G20" s="98"/>
      <c r="H20" s="98"/>
      <c r="I20" s="98"/>
      <c r="J20" s="6"/>
      <c r="K20" s="6"/>
      <c r="L20" s="6"/>
      <c r="M20" s="107"/>
    </row>
    <row r="21" spans="1:13" ht="12.75">
      <c r="A21" s="105"/>
      <c r="B21" s="106"/>
      <c r="C21" s="6"/>
      <c r="D21" s="6"/>
      <c r="E21" s="6"/>
      <c r="F21" s="6"/>
      <c r="G21" s="6"/>
      <c r="H21" s="6"/>
      <c r="I21" s="6"/>
      <c r="J21" s="6"/>
      <c r="K21" s="6"/>
      <c r="L21" s="6"/>
      <c r="M21" s="107"/>
    </row>
    <row r="22" spans="1:13" ht="12.75">
      <c r="A22" s="10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7"/>
    </row>
    <row r="23" spans="1:13" ht="12.75">
      <c r="A23" s="105"/>
      <c r="B23" s="106"/>
      <c r="C23" s="6"/>
      <c r="D23" s="6"/>
      <c r="E23" s="6"/>
      <c r="F23" s="6"/>
      <c r="G23" s="6"/>
      <c r="H23" s="6"/>
      <c r="I23" s="6"/>
      <c r="J23" s="6"/>
      <c r="K23" s="6"/>
      <c r="L23" s="6"/>
      <c r="M23" s="107"/>
    </row>
    <row r="24" spans="1:13" ht="12.75">
      <c r="A24" s="10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7"/>
    </row>
    <row r="25" spans="1:13" ht="12.75">
      <c r="A25" s="105"/>
      <c r="B25" s="106"/>
      <c r="C25" s="6"/>
      <c r="D25" s="6"/>
      <c r="E25" s="6"/>
      <c r="F25" s="6"/>
      <c r="G25" s="6"/>
      <c r="H25" s="6"/>
      <c r="I25" s="6"/>
      <c r="J25" s="6"/>
      <c r="K25" s="6"/>
      <c r="L25" s="6"/>
      <c r="M25" s="107"/>
    </row>
    <row r="26" spans="1:13" ht="12.75">
      <c r="A26" s="10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7"/>
    </row>
    <row r="27" spans="1:13" ht="12.75">
      <c r="A27" s="105"/>
      <c r="B27" s="106"/>
      <c r="C27" s="6"/>
      <c r="D27" s="6"/>
      <c r="E27" s="6"/>
      <c r="F27" s="6"/>
      <c r="G27" s="6"/>
      <c r="H27" s="6"/>
      <c r="I27" s="6"/>
      <c r="J27" s="6"/>
      <c r="K27" s="6"/>
      <c r="L27" s="6"/>
      <c r="M27" s="107"/>
    </row>
    <row r="28" spans="1:13" ht="12.75">
      <c r="A28" s="105"/>
      <c r="B28" s="106"/>
      <c r="C28" s="6"/>
      <c r="D28" s="6"/>
      <c r="E28" s="6"/>
      <c r="F28" s="6"/>
      <c r="G28" s="98"/>
      <c r="H28" s="98"/>
      <c r="I28" s="98"/>
      <c r="J28" s="6"/>
      <c r="K28" s="6"/>
      <c r="L28" s="6"/>
      <c r="M28" s="107"/>
    </row>
    <row r="29" spans="1:13" ht="12.75">
      <c r="A29" s="105"/>
      <c r="B29" s="106"/>
      <c r="C29" s="6"/>
      <c r="D29" s="6"/>
      <c r="E29" s="6"/>
      <c r="F29" s="6"/>
      <c r="G29" s="98"/>
      <c r="H29" s="98"/>
      <c r="I29" s="98"/>
      <c r="J29" s="6"/>
      <c r="K29" s="6"/>
      <c r="L29" s="6"/>
      <c r="M29" s="107"/>
    </row>
    <row r="30" spans="1:13" ht="12.75">
      <c r="A30" s="105"/>
      <c r="B30" s="106"/>
      <c r="C30" s="6"/>
      <c r="D30" s="6"/>
      <c r="E30" s="6"/>
      <c r="F30" s="6"/>
      <c r="G30" s="98"/>
      <c r="H30" s="98"/>
      <c r="I30" s="98"/>
      <c r="J30" s="6"/>
      <c r="K30" s="6"/>
      <c r="L30" s="6"/>
      <c r="M30" s="107"/>
    </row>
    <row r="31" spans="1:13" ht="12.75">
      <c r="A31" s="105"/>
      <c r="B31" s="106"/>
      <c r="C31" s="6"/>
      <c r="D31" s="6"/>
      <c r="E31" s="6"/>
      <c r="F31" s="6"/>
      <c r="G31" s="98"/>
      <c r="H31" s="98"/>
      <c r="I31" s="98"/>
      <c r="J31" s="6"/>
      <c r="K31" s="6"/>
      <c r="L31" s="6"/>
      <c r="M31" s="107"/>
    </row>
    <row r="32" spans="1:13" ht="12.75">
      <c r="A32" s="105"/>
      <c r="B32" s="106"/>
      <c r="C32" s="6"/>
      <c r="D32" s="6"/>
      <c r="E32" s="6"/>
      <c r="F32" s="6"/>
      <c r="G32" s="98"/>
      <c r="H32" s="98"/>
      <c r="I32" s="98"/>
      <c r="J32" s="6"/>
      <c r="K32" s="6"/>
      <c r="L32" s="6"/>
      <c r="M32" s="107"/>
    </row>
    <row r="33" spans="1:13" ht="12.75">
      <c r="A33" s="110"/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3"/>
    </row>
    <row r="34" ht="12.75">
      <c r="A34" s="114"/>
    </row>
    <row r="35" spans="1:13" ht="12.75">
      <c r="A35" s="183" t="s">
        <v>79</v>
      </c>
      <c r="B35" s="183" t="s">
        <v>80</v>
      </c>
      <c r="C35" s="183" t="s">
        <v>81</v>
      </c>
      <c r="D35" s="183"/>
      <c r="E35" s="194" t="s">
        <v>82</v>
      </c>
      <c r="F35" s="195"/>
      <c r="G35" s="194" t="s">
        <v>83</v>
      </c>
      <c r="H35" s="198"/>
      <c r="I35" s="198"/>
      <c r="J35" s="198"/>
      <c r="K35" s="198"/>
      <c r="L35" s="198"/>
      <c r="M35" s="199"/>
    </row>
    <row r="36" spans="1:13" ht="12.75">
      <c r="A36" s="193"/>
      <c r="B36" s="193"/>
      <c r="C36" s="32"/>
      <c r="D36" s="32"/>
      <c r="E36" s="196"/>
      <c r="F36" s="197"/>
      <c r="G36" s="196"/>
      <c r="H36" s="197"/>
      <c r="I36" s="197"/>
      <c r="J36" s="197"/>
      <c r="K36" s="197"/>
      <c r="L36" s="197"/>
      <c r="M36" s="200"/>
    </row>
    <row r="37" spans="1:13" ht="15.75">
      <c r="A37" s="193"/>
      <c r="B37" s="193"/>
      <c r="C37" s="201" t="s">
        <v>13</v>
      </c>
      <c r="D37" s="201"/>
      <c r="E37" s="202" t="s">
        <v>14</v>
      </c>
      <c r="F37" s="203"/>
      <c r="G37" s="204" t="s">
        <v>84</v>
      </c>
      <c r="H37" s="204"/>
      <c r="I37" s="204"/>
      <c r="J37" s="204"/>
      <c r="K37" s="204"/>
      <c r="L37" s="204"/>
      <c r="M37" s="204"/>
    </row>
    <row r="38" spans="1:13" ht="12.75" customHeight="1">
      <c r="A38" s="193"/>
      <c r="B38" s="193"/>
      <c r="C38" s="183" t="s">
        <v>85</v>
      </c>
      <c r="D38" s="183" t="s">
        <v>86</v>
      </c>
      <c r="E38" s="183" t="s">
        <v>87</v>
      </c>
      <c r="F38" s="183" t="s">
        <v>88</v>
      </c>
      <c r="G38" s="183" t="s">
        <v>89</v>
      </c>
      <c r="H38" s="183" t="s">
        <v>90</v>
      </c>
      <c r="I38" s="183" t="s">
        <v>91</v>
      </c>
      <c r="J38" s="184" t="s">
        <v>92</v>
      </c>
      <c r="K38" s="184"/>
      <c r="L38" s="180" t="s">
        <v>93</v>
      </c>
      <c r="M38" s="183" t="s">
        <v>94</v>
      </c>
    </row>
    <row r="39" spans="1:13" ht="15.75">
      <c r="A39" s="193"/>
      <c r="B39" s="193"/>
      <c r="C39" s="185"/>
      <c r="D39" s="31"/>
      <c r="E39" s="31"/>
      <c r="F39" s="31"/>
      <c r="G39" s="31"/>
      <c r="H39" s="31"/>
      <c r="I39" s="31"/>
      <c r="J39" s="115" t="s">
        <v>95</v>
      </c>
      <c r="K39" s="116" t="s">
        <v>96</v>
      </c>
      <c r="L39" s="181"/>
      <c r="M39" s="84"/>
    </row>
    <row r="40" spans="1:13" ht="19.5" customHeight="1">
      <c r="A40" s="117" t="s">
        <v>7</v>
      </c>
      <c r="B40" s="117" t="s">
        <v>12</v>
      </c>
      <c r="C40" s="186"/>
      <c r="D40" s="32"/>
      <c r="E40" s="32"/>
      <c r="F40" s="32"/>
      <c r="G40" s="32"/>
      <c r="H40" s="32"/>
      <c r="I40" s="32"/>
      <c r="J40" s="118"/>
      <c r="K40" s="119"/>
      <c r="L40" s="182"/>
      <c r="M40" s="57"/>
    </row>
    <row r="41" spans="1:13" ht="12.75">
      <c r="A41" s="120">
        <v>0.056</v>
      </c>
      <c r="B41" s="121" t="s">
        <v>97</v>
      </c>
      <c r="C41" s="122">
        <v>42005</v>
      </c>
      <c r="D41" s="123">
        <v>42369</v>
      </c>
      <c r="E41" s="124">
        <f>+K41/H41</f>
        <v>0.4166668</v>
      </c>
      <c r="F41" s="125">
        <v>0</v>
      </c>
      <c r="G41" s="126">
        <v>179388770</v>
      </c>
      <c r="H41" s="126">
        <v>25000000</v>
      </c>
      <c r="I41" s="127">
        <f>11556154+2889036</f>
        <v>14445190</v>
      </c>
      <c r="J41" s="127">
        <v>2083334</v>
      </c>
      <c r="K41" s="127">
        <v>10416670</v>
      </c>
      <c r="L41" s="128">
        <f>+H41-K41-J41</f>
        <v>12499996</v>
      </c>
      <c r="M41" s="129">
        <v>100</v>
      </c>
    </row>
    <row r="42" spans="1:13" ht="12.75">
      <c r="A42" s="34"/>
      <c r="B42" s="130"/>
      <c r="C42" s="131"/>
      <c r="D42" s="132"/>
      <c r="E42" s="132"/>
      <c r="F42" s="133"/>
      <c r="G42" s="134"/>
      <c r="H42" s="135"/>
      <c r="I42" s="135"/>
      <c r="J42" s="135"/>
      <c r="K42" s="135"/>
      <c r="L42" s="136"/>
      <c r="M42" s="137"/>
    </row>
    <row r="43" spans="1:13" ht="12.75">
      <c r="A43" s="34"/>
      <c r="B43" s="130"/>
      <c r="C43" s="131"/>
      <c r="D43" s="132"/>
      <c r="E43" s="132"/>
      <c r="F43" s="133"/>
      <c r="G43" s="134"/>
      <c r="H43" s="135"/>
      <c r="I43" s="135"/>
      <c r="J43" s="135"/>
      <c r="K43" s="135"/>
      <c r="L43" s="136"/>
      <c r="M43" s="137"/>
    </row>
    <row r="44" spans="1:13" ht="12.75">
      <c r="A44" s="34"/>
      <c r="B44" s="130"/>
      <c r="C44" s="131"/>
      <c r="D44" s="132"/>
      <c r="E44" s="132"/>
      <c r="F44" s="133"/>
      <c r="G44" s="134"/>
      <c r="H44" s="135"/>
      <c r="I44" s="135"/>
      <c r="J44" s="135"/>
      <c r="K44" s="135"/>
      <c r="L44" s="136"/>
      <c r="M44" s="137"/>
    </row>
    <row r="45" spans="1:13" ht="12.75">
      <c r="A45" s="34"/>
      <c r="B45" s="130"/>
      <c r="C45" s="131"/>
      <c r="D45" s="132"/>
      <c r="E45" s="132"/>
      <c r="F45" s="133"/>
      <c r="G45" s="134"/>
      <c r="H45" s="135"/>
      <c r="I45" s="135"/>
      <c r="J45" s="135"/>
      <c r="K45" s="135"/>
      <c r="L45" s="136"/>
      <c r="M45" s="137"/>
    </row>
    <row r="46" spans="1:13" ht="12.75">
      <c r="A46" s="34"/>
      <c r="B46" s="130"/>
      <c r="C46" s="131"/>
      <c r="D46" s="132"/>
      <c r="E46" s="132"/>
      <c r="F46" s="133"/>
      <c r="G46" s="134"/>
      <c r="H46" s="135"/>
      <c r="I46" s="135"/>
      <c r="J46" s="135"/>
      <c r="K46" s="135"/>
      <c r="L46" s="136"/>
      <c r="M46" s="137"/>
    </row>
    <row r="47" spans="1:13" ht="12.75">
      <c r="A47" s="34"/>
      <c r="B47" s="130"/>
      <c r="C47" s="131"/>
      <c r="D47" s="132"/>
      <c r="E47" s="132"/>
      <c r="F47" s="133"/>
      <c r="G47" s="134"/>
      <c r="H47" s="135"/>
      <c r="I47" s="135"/>
      <c r="J47" s="135"/>
      <c r="K47" s="135"/>
      <c r="L47" s="136"/>
      <c r="M47" s="137"/>
    </row>
    <row r="48" spans="1:13" ht="12.75">
      <c r="A48" s="34"/>
      <c r="B48" s="130"/>
      <c r="C48" s="131"/>
      <c r="D48" s="132"/>
      <c r="E48" s="132"/>
      <c r="F48" s="133"/>
      <c r="G48" s="134"/>
      <c r="H48" s="135"/>
      <c r="I48" s="135"/>
      <c r="J48" s="135"/>
      <c r="K48" s="135"/>
      <c r="L48" s="136"/>
      <c r="M48" s="137"/>
    </row>
    <row r="49" spans="1:13" ht="13.5" thickBot="1">
      <c r="A49" s="138"/>
      <c r="B49" s="139"/>
      <c r="C49" s="140"/>
      <c r="D49" s="141"/>
      <c r="E49" s="141"/>
      <c r="F49" s="142"/>
      <c r="G49" s="142"/>
      <c r="H49" s="143"/>
      <c r="I49" s="143"/>
      <c r="J49" s="143"/>
      <c r="K49" s="143"/>
      <c r="L49" s="141"/>
      <c r="M49" s="144"/>
    </row>
    <row r="50" spans="1:13" ht="13.5" thickTop="1">
      <c r="A50" s="145"/>
      <c r="B50" s="145"/>
      <c r="C50" s="131"/>
      <c r="D50" s="131"/>
      <c r="E50" s="131"/>
      <c r="F50" s="146"/>
      <c r="G50" s="147"/>
      <c r="H50" s="147"/>
      <c r="I50" s="147"/>
      <c r="J50" s="147"/>
      <c r="K50" s="147"/>
      <c r="L50" s="148"/>
      <c r="M50" s="148"/>
    </row>
    <row r="51" spans="1:13" ht="15.75">
      <c r="A51" s="149" t="s">
        <v>98</v>
      </c>
      <c r="B51" s="145"/>
      <c r="C51" s="131"/>
      <c r="D51" s="131"/>
      <c r="E51" s="131"/>
      <c r="F51" s="146"/>
      <c r="G51" s="146"/>
      <c r="H51" s="146"/>
      <c r="I51" s="146"/>
      <c r="J51" s="146"/>
      <c r="K51" s="146"/>
      <c r="L51" s="131"/>
      <c r="M51" s="131"/>
    </row>
    <row r="52" spans="1:13" ht="15.75">
      <c r="A52" s="54"/>
      <c r="B52" s="145"/>
      <c r="C52" s="131"/>
      <c r="D52" s="150"/>
      <c r="E52" s="131"/>
      <c r="F52" s="146"/>
      <c r="G52" s="146"/>
      <c r="H52" s="146"/>
      <c r="I52" s="146"/>
      <c r="J52" s="146"/>
      <c r="K52" s="146"/>
      <c r="L52" s="131"/>
      <c r="M52" s="131"/>
    </row>
    <row r="53" spans="1:13" ht="12.75">
      <c r="A53" s="54"/>
      <c r="B53" s="145"/>
      <c r="C53" s="131"/>
      <c r="D53" s="131"/>
      <c r="E53" s="131"/>
      <c r="F53" s="146"/>
      <c r="G53" s="146"/>
      <c r="H53" s="146"/>
      <c r="I53" s="146"/>
      <c r="J53" s="146"/>
      <c r="K53" s="146"/>
      <c r="L53" s="131"/>
      <c r="M53" s="131"/>
    </row>
    <row r="54" spans="1:13" ht="12.75">
      <c r="A54" s="54"/>
      <c r="B54" s="145"/>
      <c r="C54" s="131"/>
      <c r="D54" s="131"/>
      <c r="E54" s="131"/>
      <c r="F54" s="146"/>
      <c r="G54" s="146"/>
      <c r="H54" s="146"/>
      <c r="I54" s="146"/>
      <c r="J54" s="146"/>
      <c r="K54" s="146"/>
      <c r="L54" s="131"/>
      <c r="M54" s="131"/>
    </row>
    <row r="55" spans="1:13" ht="12.75">
      <c r="A55" s="54"/>
      <c r="B55" s="145"/>
      <c r="C55" s="131"/>
      <c r="D55" s="131"/>
      <c r="E55" s="131"/>
      <c r="F55" s="146"/>
      <c r="G55" s="146"/>
      <c r="H55" s="146"/>
      <c r="I55" s="146"/>
      <c r="J55" s="146"/>
      <c r="K55" s="146"/>
      <c r="L55" s="131"/>
      <c r="M55" s="131"/>
    </row>
    <row r="56" spans="7:13" ht="12.75">
      <c r="G56" s="146"/>
      <c r="H56" s="146"/>
      <c r="I56" s="146"/>
      <c r="J56" s="146"/>
      <c r="K56" s="146"/>
      <c r="L56" s="131"/>
      <c r="M56" s="131"/>
    </row>
    <row r="57" spans="2:13" ht="12.75">
      <c r="B57" s="54"/>
      <c r="G57" s="146"/>
      <c r="H57" s="146"/>
      <c r="I57" s="146"/>
      <c r="J57" s="146"/>
      <c r="K57" s="146"/>
      <c r="L57" s="131"/>
      <c r="M57" s="131"/>
    </row>
    <row r="58" spans="2:13" ht="12.75">
      <c r="B58" s="54"/>
      <c r="G58" s="146"/>
      <c r="H58" s="146"/>
      <c r="I58" s="146"/>
      <c r="J58" s="146"/>
      <c r="K58" s="146"/>
      <c r="L58" s="131"/>
      <c r="M58" s="131"/>
    </row>
    <row r="59" spans="2:13" ht="12.75">
      <c r="B59" s="54"/>
      <c r="G59" s="146"/>
      <c r="H59" s="146"/>
      <c r="I59" s="146"/>
      <c r="J59" s="146"/>
      <c r="K59" s="146"/>
      <c r="L59" s="131"/>
      <c r="M59" s="131"/>
    </row>
    <row r="60" spans="2:13" ht="12.75">
      <c r="B60" s="54"/>
      <c r="F60" s="6"/>
      <c r="G60" s="146"/>
      <c r="H60" s="146"/>
      <c r="I60" s="146"/>
      <c r="J60" s="146"/>
      <c r="K60" s="146"/>
      <c r="L60" s="131"/>
      <c r="M60" s="131"/>
    </row>
    <row r="61" spans="6:13" ht="12.75">
      <c r="F61" s="6"/>
      <c r="G61" s="146"/>
      <c r="H61" s="146"/>
      <c r="I61" s="146"/>
      <c r="J61" s="146"/>
      <c r="K61" s="146"/>
      <c r="L61" s="131"/>
      <c r="M61" s="131"/>
    </row>
    <row r="62" spans="7:13" ht="12.75">
      <c r="G62" s="146"/>
      <c r="H62" s="146"/>
      <c r="I62" s="146"/>
      <c r="J62" s="146"/>
      <c r="K62" s="146"/>
      <c r="L62" s="131"/>
      <c r="M62" s="131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51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mergeCells count="20">
    <mergeCell ref="A13:M13"/>
    <mergeCell ref="A14:M14"/>
    <mergeCell ref="A35:A39"/>
    <mergeCell ref="B35:B39"/>
    <mergeCell ref="C35:D36"/>
    <mergeCell ref="E35:F36"/>
    <mergeCell ref="G35:M36"/>
    <mergeCell ref="C37:D37"/>
    <mergeCell ref="E37:F37"/>
    <mergeCell ref="G37:M37"/>
    <mergeCell ref="C38:C40"/>
    <mergeCell ref="D38:D40"/>
    <mergeCell ref="E38:E40"/>
    <mergeCell ref="F38:F40"/>
    <mergeCell ref="L38:L40"/>
    <mergeCell ref="M38:M40"/>
    <mergeCell ref="G38:G40"/>
    <mergeCell ref="H38:H40"/>
    <mergeCell ref="I38:I40"/>
    <mergeCell ref="J38:K3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fmateo</cp:lastModifiedBy>
  <dcterms:created xsi:type="dcterms:W3CDTF">2015-11-05T17:03:21Z</dcterms:created>
  <dcterms:modified xsi:type="dcterms:W3CDTF">2015-11-06T15:46:01Z</dcterms:modified>
  <cp:category/>
  <cp:version/>
  <cp:contentType/>
  <cp:contentStatus/>
</cp:coreProperties>
</file>