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5\OAI 2025\Ejecución 2025\"/>
    </mc:Choice>
  </mc:AlternateContent>
  <xr:revisionPtr revIDLastSave="0" documentId="13_ncr:1_{F6985EF7-1E7F-45A4-9985-B4E991ACCD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Hoja1!$A$1:$J$108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63" i="1"/>
  <c r="J62" i="1"/>
  <c r="J61" i="1"/>
  <c r="J60" i="1"/>
  <c r="J59" i="1"/>
  <c r="J58" i="1"/>
  <c r="J57" i="1"/>
  <c r="J56" i="1"/>
  <c r="J55" i="1"/>
  <c r="J54" i="1"/>
  <c r="J53" i="1"/>
  <c r="J52" i="1"/>
  <c r="J42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0" i="1"/>
  <c r="I26" i="1"/>
  <c r="I62" i="1"/>
  <c r="I52" i="1"/>
  <c r="I36" i="1"/>
  <c r="I16" i="1"/>
  <c r="I10" i="1"/>
  <c r="H52" i="1"/>
  <c r="H26" i="1"/>
  <c r="H36" i="1"/>
  <c r="H62" i="1"/>
  <c r="H16" i="1"/>
  <c r="H10" i="1"/>
  <c r="J64" i="1"/>
  <c r="G62" i="1"/>
  <c r="G36" i="1"/>
  <c r="G26" i="1"/>
  <c r="G10" i="1"/>
  <c r="G52" i="1"/>
  <c r="G16" i="1"/>
  <c r="I75" i="1" l="1"/>
  <c r="I88" i="1" s="1"/>
  <c r="H75" i="1"/>
  <c r="H88" i="1" s="1"/>
  <c r="G75" i="1"/>
  <c r="G88" i="1" s="1"/>
  <c r="E16" i="1"/>
  <c r="E52" i="1"/>
  <c r="E62" i="1"/>
  <c r="F26" i="1" l="1"/>
  <c r="E26" i="1"/>
  <c r="F16" i="1"/>
  <c r="F52" i="1"/>
  <c r="F10" i="1"/>
  <c r="F73" i="1"/>
  <c r="F72" i="1"/>
  <c r="F71" i="1"/>
  <c r="F70" i="1"/>
  <c r="F69" i="1"/>
  <c r="F68" i="1"/>
  <c r="F67" i="1"/>
  <c r="F66" i="1"/>
  <c r="J66" i="1" s="1"/>
  <c r="F65" i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B70" i="1"/>
  <c r="B67" i="1"/>
  <c r="B63" i="1"/>
  <c r="B62" i="1" s="1"/>
  <c r="B57" i="1"/>
  <c r="B53" i="1"/>
  <c r="B52" i="1"/>
  <c r="B44" i="1"/>
  <c r="B36" i="1"/>
  <c r="B35" i="1"/>
  <c r="B33" i="1"/>
  <c r="B30" i="1"/>
  <c r="B29" i="1"/>
  <c r="B28" i="1"/>
  <c r="B27" i="1"/>
  <c r="B24" i="1"/>
  <c r="B23" i="1"/>
  <c r="B21" i="1"/>
  <c r="B20" i="1"/>
  <c r="B18" i="1"/>
  <c r="B11" i="1"/>
  <c r="B10" i="1" s="1"/>
  <c r="E10" i="1"/>
  <c r="B16" i="1" l="1"/>
  <c r="F62" i="1"/>
  <c r="J65" i="1"/>
  <c r="E75" i="1"/>
  <c r="F75" i="1"/>
  <c r="F88" i="1" s="1"/>
  <c r="B26" i="1"/>
  <c r="B75" i="1" s="1"/>
  <c r="B88" i="1" s="1"/>
  <c r="E88" i="1"/>
  <c r="J67" i="1"/>
  <c r="J68" i="1"/>
  <c r="J69" i="1"/>
  <c r="J70" i="1"/>
  <c r="J72" i="1"/>
  <c r="J73" i="1"/>
  <c r="J71" i="1"/>
  <c r="J75" i="1"/>
  <c r="J88" i="1" s="1"/>
  <c r="J38" i="1"/>
  <c r="E38" i="1"/>
  <c r="J44" i="1"/>
  <c r="E44" i="1"/>
  <c r="E41" i="1"/>
  <c r="J41" i="1"/>
  <c r="J45" i="1"/>
  <c r="E45" i="1"/>
  <c r="J46" i="1"/>
  <c r="E46" i="1"/>
  <c r="E43" i="1"/>
  <c r="J43" i="1"/>
  <c r="E51" i="1"/>
  <c r="J51" i="1"/>
  <c r="E49" i="1"/>
  <c r="J49" i="1"/>
  <c r="J50" i="1"/>
  <c r="E50" i="1"/>
  <c r="E39" i="1"/>
  <c r="J39" i="1"/>
  <c r="E40" i="1"/>
  <c r="J40" i="1"/>
  <c r="J47" i="1"/>
  <c r="E47" i="1"/>
  <c r="E48" i="1"/>
  <c r="J48" i="1"/>
</calcChain>
</file>

<file path=xl/sharedStrings.xml><?xml version="1.0" encoding="utf-8"?>
<sst xmlns="http://schemas.openxmlformats.org/spreadsheetml/2006/main" count="98" uniqueCount="98">
  <si>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</si>
  <si>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</si>
  <si>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</si>
  <si>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</si>
  <si>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</si>
  <si>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</si>
  <si>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</si>
  <si>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</si>
  <si>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</si>
  <si>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</si>
  <si>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</si>
  <si>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</si>
  <si>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</si>
  <si>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</si>
  <si>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</si>
  <si>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</si>
  <si>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</si>
  <si>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</si>
  <si>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</si>
  <si>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</si>
  <si>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</si>
  <si>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</si>
  <si>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</si>
  <si>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</si>
  <si>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</si>
  <si>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</si>
  <si>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</si>
  <si>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</si>
  <si>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</si>
  <si>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</si>
  <si>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</si>
  <si>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</si>
  <si>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</si>
  <si>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</si>
  <si>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</si>
  <si>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</si>
  <si>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</si>
  <si>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</si>
  <si>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</si>
  <si>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</si>
  <si>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</si>
  <si>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</si>
  <si>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</si>
  <si>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</si>
  <si>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</si>
  <si>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</si>
  <si>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</si>
  <si>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</si>
  <si>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</si>
  <si>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</si>
  <si>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</si>
  <si>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</si>
  <si>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</si>
  <si>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</si>
  <si>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</si>
  <si>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</si>
  <si>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</si>
  <si>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</si>
  <si>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</si>
  <si>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</si>
  <si>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</si>
  <si>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</si>
  <si>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</si>
  <si>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</si>
  <si>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</si>
  <si>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</si>
  <si>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</si>
  <si>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</si>
  <si>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</si>
  <si>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</si>
  <si>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</si>
  <si>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</si>
  <si>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</si>
  <si>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</si>
  <si>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</si>
  <si>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</si>
  <si>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</si>
  <si>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</si>
  <si>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</si>
  <si>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</si>
  <si>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</si>
  <si>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</si>
  <si>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</si>
  <si>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</si>
  <si>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</si>
  <si>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</si>
  <si>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</si>
  <si>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</si>
  <si>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</si>
  <si>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</si>
  <si>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</si>
  <si>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</si>
  <si>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Febrero</t>
  </si>
  <si>
    <t>Presupuesto Modificado</t>
  </si>
  <si>
    <t>Marzo</t>
  </si>
  <si>
    <t>Abril</t>
  </si>
  <si>
    <t>AÑO 2025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</si>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</sst>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6" fontId="0" fillId="0" borderId="0" xfId="0" applyNumberFormat="1"/>
    <xf numFmtId="0" fontId="2" fillId="0" borderId="0" xfId="0" applyFont="1" applyAlignment="1">
      <alignment horizontal="left"/>
    </xf>
    <xf numFmtId="4" fontId="3" fillId="0" borderId="0" xfId="1" applyNumberFormat="1" applyFont="1" applyAlignment="1">
      <alignment vertical="center" wrapText="1"/>
    </xf>
    <xf numFmtId="4" fontId="0" fillId="0" borderId="0" xfId="1" applyNumberFormat="1" applyFont="1"/>
    <xf numFmtId="4" fontId="4" fillId="2" borderId="0" xfId="1" applyNumberFormat="1" applyFont="1" applyFill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/>
    <xf numFmtId="4" fontId="4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readingOrder="2"/>
    </xf>
    <xf numFmtId="4" fontId="9" fillId="0" borderId="0" xfId="0" applyNumberFormat="1" applyFont="1" applyAlignment="1">
      <alignment horizontal="center" readingOrder="2"/>
    </xf>
    <xf numFmtId="4" fontId="2" fillId="0" borderId="0" xfId="1" applyNumberFormat="1" applyFont="1" applyAlignment="1">
      <alignment horizontal="right" vertical="center"/>
    </xf>
    <xf numFmtId="4" fontId="2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43" fontId="2" fillId="3" borderId="2" xfId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0" xfId="1" applyNumberFormat="1" applyFont="1" applyAlignment="1">
      <alignment vertical="center"/>
    </xf>
    <xf numFmtId="4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741830</xdr:colOff>
      <xdr:row>0</xdr:row>
      <xdr:rowOff>0</xdr:rowOff>
    </xdr:from>
    <xdr:to>
      <xdr:col>0</xdr:col>
      <xdr:colOff>2445124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830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1787899</xdr:colOff>
      <xdr:row>96</xdr:row>
      <xdr:rowOff>145779</xdr:rowOff>
    </xdr:from>
    <xdr:to>
      <xdr:col>2</xdr:col>
      <xdr:colOff>84044</xdr:colOff>
      <xdr:row>103</xdr:row>
      <xdr:rowOff>25215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99" y="19027691"/>
          <a:ext cx="2162174" cy="1246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406468</xdr:colOff>
      <xdr:row>96</xdr:row>
      <xdr:rowOff>28015</xdr:rowOff>
    </xdr:from>
    <xdr:to>
      <xdr:col>7</xdr:col>
      <xdr:colOff>747470</xdr:colOff>
      <xdr:row>107</xdr:row>
      <xdr:rowOff>88395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174" y="18909927"/>
          <a:ext cx="2156355" cy="2189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40342</xdr:colOff>
      <xdr:row>0</xdr:row>
      <xdr:rowOff>0</xdr:rowOff>
    </xdr:from>
    <xdr:to>
      <xdr:col>8</xdr:col>
      <xdr:colOff>606584</xdr:colOff>
      <xdr:row>6</xdr:row>
      <xdr:rowOff>2455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72380-21DE-B953-CB10-52014A69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72401" y="0"/>
          <a:ext cx="1608389" cy="1257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1"/>
  <sheetViews>
    <sheetView showGridLines="0" tabSelected="1" topLeftCell="A21" zoomScale="85" zoomScaleNormal="85" workbookViewId="0">
      <selection activeCell="G71" sqref="G71"/>
    </sheetView>
  </sheetViews>
  <sheetFormatPr baseColWidth="10" defaultColWidth="9.140625" defaultRowHeight="15" x14ac:dyDescent="0.25"/>
  <cols>
    <col min="1" max="1" width="43.28515625" customWidth="1"/>
    <col min="2" max="2" width="14.5703125" bestFit="1" customWidth="1"/>
    <col min="3" max="3" width="1.5703125" customWidth="1"/>
    <col min="4" max="4" width="14.5703125" bestFit="1" customWidth="1"/>
    <col min="5" max="5" width="14.5703125" style="47" bestFit="1" customWidth="1"/>
    <col min="6" max="6" width="13.5703125" style="47" bestFit="1" customWidth="1"/>
    <col min="7" max="7" width="13.5703125" style="47" customWidth="1"/>
    <col min="8" max="8" width="15.5703125" style="47" bestFit="1" customWidth="1"/>
    <col min="9" max="9" width="15.5703125" style="47" customWidth="1"/>
    <col min="10" max="10" width="15.28515625" style="36" customWidth="1"/>
    <col min="11" max="11" width="14.140625" bestFit="1" customWidth="1"/>
    <col min="12" max="13" width="13.5703125" bestFit="1" customWidth="1"/>
    <col min="14" max="16" width="14.140625" bestFit="1" customWidth="1"/>
    <col min="17" max="17" width="14.140625" customWidth="1"/>
    <col min="18" max="21" width="14.140625" bestFit="1" customWidth="1"/>
    <col min="23" max="23" width="96.7109375" bestFit="1" customWidth="1"/>
    <col min="25" max="32" width="6" bestFit="1" customWidth="1"/>
    <col min="33" max="34" width="7" bestFit="1" customWidth="1"/>
  </cols>
  <sheetData>
    <row r="1" spans="1:34" ht="12.75" customHeight="1" x14ac:dyDescent="0.25">
      <c r="A1" s="1"/>
      <c r="B1" s="1"/>
      <c r="C1" s="1"/>
      <c r="D1" s="1"/>
      <c r="E1" s="46"/>
      <c r="F1" s="46"/>
      <c r="G1" s="46"/>
      <c r="H1" s="46"/>
      <c r="I1" s="46"/>
      <c r="J1" s="3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4" ht="18.75" customHeight="1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W2" s="2"/>
    </row>
    <row r="3" spans="1:34" ht="18.75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W3" s="2"/>
    </row>
    <row r="4" spans="1:34" ht="18.75" customHeight="1" x14ac:dyDescent="0.25">
      <c r="A4" s="62" t="s">
        <v>96</v>
      </c>
      <c r="B4" s="62"/>
      <c r="C4" s="62"/>
      <c r="D4" s="62"/>
      <c r="E4" s="62"/>
      <c r="F4" s="62"/>
      <c r="G4" s="62"/>
      <c r="H4" s="62"/>
      <c r="I4" s="62"/>
      <c r="J4" s="62"/>
      <c r="W4" s="2"/>
    </row>
    <row r="5" spans="1:34" ht="15.75" customHeight="1" x14ac:dyDescent="0.25">
      <c r="A5" s="62" t="s">
        <v>3</v>
      </c>
      <c r="B5" s="62"/>
      <c r="C5" s="62"/>
      <c r="D5" s="62"/>
      <c r="E5" s="62"/>
      <c r="F5" s="62"/>
      <c r="G5" s="62"/>
      <c r="H5" s="62"/>
      <c r="I5" s="62"/>
      <c r="J5" s="62"/>
      <c r="W5" s="2"/>
    </row>
    <row r="6" spans="1:34" x14ac:dyDescent="0.25">
      <c r="A6" s="63" t="s">
        <v>5</v>
      </c>
      <c r="B6" s="63"/>
      <c r="C6" s="63"/>
      <c r="D6" s="63"/>
      <c r="E6" s="63"/>
      <c r="F6" s="63"/>
      <c r="G6" s="63"/>
      <c r="H6" s="63"/>
      <c r="I6" s="63"/>
      <c r="J6" s="63"/>
      <c r="W6" s="2"/>
    </row>
    <row r="7" spans="1:34" ht="8.25" customHeight="1" x14ac:dyDescent="0.25">
      <c r="W7" s="2"/>
    </row>
    <row r="8" spans="1:34" ht="31.5" x14ac:dyDescent="0.25">
      <c r="A8" s="3" t="s">
        <v>8</v>
      </c>
      <c r="B8" s="4" t="s">
        <v>83</v>
      </c>
      <c r="C8" s="4"/>
      <c r="D8" s="48" t="s">
        <v>93</v>
      </c>
      <c r="E8" s="48" t="s">
        <v>90</v>
      </c>
      <c r="F8" s="48" t="s">
        <v>92</v>
      </c>
      <c r="G8" s="48" t="s">
        <v>94</v>
      </c>
      <c r="H8" s="48" t="s">
        <v>95</v>
      </c>
      <c r="I8" s="48" t="s">
        <v>97</v>
      </c>
      <c r="J8" s="37" t="s">
        <v>91</v>
      </c>
      <c r="AG8" s="5"/>
      <c r="AH8" s="5"/>
    </row>
    <row r="9" spans="1:34" x14ac:dyDescent="0.25">
      <c r="A9" s="6" t="s">
        <v>9</v>
      </c>
      <c r="B9" s="6"/>
      <c r="C9" s="6"/>
      <c r="D9" s="38"/>
      <c r="E9" s="38"/>
      <c r="F9" s="38"/>
      <c r="G9" s="38"/>
      <c r="H9" s="38"/>
      <c r="I9" s="38"/>
      <c r="J9" s="38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x14ac:dyDescent="0.25">
      <c r="A10" s="8" t="s">
        <v>10</v>
      </c>
      <c r="B10" s="27">
        <f>SUM(B11:B15)</f>
        <v>268489901</v>
      </c>
      <c r="C10" s="27"/>
      <c r="D10" s="42">
        <v>269557391.88999999</v>
      </c>
      <c r="E10" s="42">
        <f>SUM(E11:E15)</f>
        <v>16297557.110000001</v>
      </c>
      <c r="F10" s="42">
        <f>SUM(F11:F15)</f>
        <v>16363522.810000001</v>
      </c>
      <c r="G10" s="42">
        <f>SUM(G11:G15)</f>
        <v>17046570.199999999</v>
      </c>
      <c r="H10" s="42">
        <f>SUM(H11:H15)</f>
        <v>16124994.560000001</v>
      </c>
      <c r="I10" s="42">
        <f>SUM(I11:I15)</f>
        <v>28731361.18</v>
      </c>
      <c r="J10" s="39">
        <f>SUM(E10:I10)</f>
        <v>94564005.860000014</v>
      </c>
      <c r="Y10" s="9"/>
    </row>
    <row r="11" spans="1:34" x14ac:dyDescent="0.25">
      <c r="A11" s="10" t="s">
        <v>11</v>
      </c>
      <c r="B11" s="11">
        <f>193076000</f>
        <v>193076000</v>
      </c>
      <c r="C11" s="11"/>
      <c r="D11" s="36">
        <v>194143490.88999999</v>
      </c>
      <c r="E11" s="41">
        <v>13419585.390000001</v>
      </c>
      <c r="F11" s="41">
        <v>13360483.33</v>
      </c>
      <c r="G11" s="41">
        <v>14240649.859999999</v>
      </c>
      <c r="H11" s="41">
        <v>13361860.98</v>
      </c>
      <c r="I11" s="41">
        <v>13546250</v>
      </c>
      <c r="J11" s="61">
        <f>SUM(E11:I11)</f>
        <v>67928829.560000002</v>
      </c>
    </row>
    <row r="12" spans="1:34" x14ac:dyDescent="0.25">
      <c r="A12" s="10" t="s">
        <v>12</v>
      </c>
      <c r="B12" s="11">
        <v>40607000</v>
      </c>
      <c r="C12" s="11"/>
      <c r="D12" s="36">
        <v>40607000</v>
      </c>
      <c r="E12" s="41">
        <v>834629.9</v>
      </c>
      <c r="F12" s="41">
        <v>966447.29</v>
      </c>
      <c r="G12" s="41">
        <v>764935.04</v>
      </c>
      <c r="H12" s="41">
        <v>755130.59</v>
      </c>
      <c r="I12" s="41">
        <v>13116194.73</v>
      </c>
      <c r="J12" s="61">
        <f t="shared" ref="J11:J63" si="0">SUM(E12:I12)</f>
        <v>16437337.550000001</v>
      </c>
    </row>
    <row r="13" spans="1:34" x14ac:dyDescent="0.25">
      <c r="A13" s="10" t="s">
        <v>13</v>
      </c>
      <c r="B13" s="11">
        <v>100000</v>
      </c>
      <c r="C13" s="11"/>
      <c r="D13" s="36">
        <v>100000</v>
      </c>
      <c r="E13" s="41">
        <v>0</v>
      </c>
      <c r="F13" s="41">
        <v>0</v>
      </c>
      <c r="G13" s="41">
        <v>19232</v>
      </c>
      <c r="H13" s="41">
        <v>0</v>
      </c>
      <c r="I13" s="41">
        <v>0</v>
      </c>
      <c r="J13" s="61">
        <f t="shared" si="0"/>
        <v>19232</v>
      </c>
    </row>
    <row r="14" spans="1:34" ht="15" hidden="1" customHeight="1" x14ac:dyDescent="0.25">
      <c r="A14" s="10" t="s">
        <v>14</v>
      </c>
      <c r="B14" s="11"/>
      <c r="C14" s="11"/>
      <c r="D14" s="36"/>
      <c r="E14" s="41">
        <v>0</v>
      </c>
      <c r="F14" s="41">
        <v>0</v>
      </c>
      <c r="G14" s="41"/>
      <c r="H14" s="41"/>
      <c r="I14" s="41"/>
      <c r="J14" s="61">
        <f t="shared" si="0"/>
        <v>0</v>
      </c>
    </row>
    <row r="15" spans="1:34" ht="19.5" customHeight="1" x14ac:dyDescent="0.25">
      <c r="A15" s="10" t="s">
        <v>15</v>
      </c>
      <c r="B15" s="11">
        <v>34706901</v>
      </c>
      <c r="C15" s="11"/>
      <c r="D15" s="36">
        <v>34706901</v>
      </c>
      <c r="E15" s="41">
        <v>2043341.82</v>
      </c>
      <c r="F15" s="41">
        <v>2036592.19</v>
      </c>
      <c r="G15" s="41">
        <v>2021753.3</v>
      </c>
      <c r="H15" s="41">
        <v>2008002.99</v>
      </c>
      <c r="I15" s="41">
        <v>2068916.45</v>
      </c>
      <c r="J15" s="61">
        <f t="shared" si="0"/>
        <v>10178606.75</v>
      </c>
    </row>
    <row r="16" spans="1:34" x14ac:dyDescent="0.25">
      <c r="A16" s="8" t="s">
        <v>16</v>
      </c>
      <c r="B16" s="27">
        <f>SUM(B17:B25)</f>
        <v>59400000</v>
      </c>
      <c r="C16" s="27"/>
      <c r="D16" s="55">
        <v>96508634.650000006</v>
      </c>
      <c r="E16" s="49">
        <f>SUM(E17:E25)</f>
        <v>1885320.0899999999</v>
      </c>
      <c r="F16" s="49">
        <f>SUM(F17:F25)</f>
        <v>1534800.81</v>
      </c>
      <c r="G16" s="49">
        <f>SUM(G17:G25)</f>
        <v>8953447.5199999996</v>
      </c>
      <c r="H16" s="49">
        <f>SUM(H17:H25)</f>
        <v>6916999.2800000003</v>
      </c>
      <c r="I16" s="49">
        <f>SUM(I17:I25)</f>
        <v>3911282.13</v>
      </c>
      <c r="J16" s="39">
        <f t="shared" si="0"/>
        <v>23201849.829999998</v>
      </c>
    </row>
    <row r="17" spans="1:10" x14ac:dyDescent="0.25">
      <c r="A17" s="10" t="s">
        <v>17</v>
      </c>
      <c r="B17" s="11">
        <v>13100000</v>
      </c>
      <c r="C17" s="11"/>
      <c r="D17" s="47">
        <v>13100000</v>
      </c>
      <c r="E17" s="41">
        <v>1023975.14</v>
      </c>
      <c r="F17" s="41">
        <v>985582.66</v>
      </c>
      <c r="G17" s="41">
        <v>594658.06000000006</v>
      </c>
      <c r="H17" s="41">
        <v>835593.64</v>
      </c>
      <c r="I17" s="41">
        <v>708653.43</v>
      </c>
      <c r="J17" s="61">
        <f t="shared" si="0"/>
        <v>4148462.9300000006</v>
      </c>
    </row>
    <row r="18" spans="1:10" ht="25.5" x14ac:dyDescent="0.25">
      <c r="A18" s="10" t="s">
        <v>18</v>
      </c>
      <c r="B18" s="11">
        <f>10200000</f>
        <v>10200000</v>
      </c>
      <c r="C18" s="11"/>
      <c r="D18" s="47">
        <v>16623217</v>
      </c>
      <c r="E18" s="41">
        <v>0</v>
      </c>
      <c r="F18" s="41">
        <v>0</v>
      </c>
      <c r="G18" s="41">
        <v>2399650</v>
      </c>
      <c r="H18" s="41">
        <v>608544</v>
      </c>
      <c r="I18" s="41">
        <v>498068.44</v>
      </c>
      <c r="J18" s="61">
        <f t="shared" si="0"/>
        <v>3506262.44</v>
      </c>
    </row>
    <row r="19" spans="1:10" x14ac:dyDescent="0.25">
      <c r="A19" s="10" t="s">
        <v>19</v>
      </c>
      <c r="B19" s="11">
        <v>650000</v>
      </c>
      <c r="C19" s="11"/>
      <c r="D19" s="47">
        <v>650000</v>
      </c>
      <c r="E19" s="41">
        <v>0</v>
      </c>
      <c r="F19" s="41">
        <v>45435.199999999997</v>
      </c>
      <c r="G19" s="41">
        <v>25150</v>
      </c>
      <c r="H19" s="41">
        <v>23400</v>
      </c>
      <c r="I19" s="41">
        <v>101927</v>
      </c>
      <c r="J19" s="61">
        <f t="shared" si="0"/>
        <v>195912.2</v>
      </c>
    </row>
    <row r="20" spans="1:10" x14ac:dyDescent="0.25">
      <c r="A20" s="10" t="s">
        <v>20</v>
      </c>
      <c r="B20" s="11">
        <f>650000</f>
        <v>650000</v>
      </c>
      <c r="C20" s="11"/>
      <c r="D20" s="47">
        <v>1240000</v>
      </c>
      <c r="E20" s="41">
        <v>0</v>
      </c>
      <c r="F20" s="41">
        <v>0</v>
      </c>
      <c r="G20" s="41">
        <v>556861.48</v>
      </c>
      <c r="H20" s="41">
        <v>0</v>
      </c>
      <c r="I20" s="41">
        <v>0</v>
      </c>
      <c r="J20" s="61">
        <f t="shared" si="0"/>
        <v>556861.48</v>
      </c>
    </row>
    <row r="21" spans="1:10" x14ac:dyDescent="0.25">
      <c r="A21" s="10" t="s">
        <v>21</v>
      </c>
      <c r="B21" s="11">
        <f>5300000</f>
        <v>5300000</v>
      </c>
      <c r="C21" s="11"/>
      <c r="D21" s="47">
        <v>6696840.5899999999</v>
      </c>
      <c r="E21" s="41">
        <v>0</v>
      </c>
      <c r="F21" s="41">
        <v>0</v>
      </c>
      <c r="G21" s="41">
        <v>204979.45</v>
      </c>
      <c r="H21" s="41">
        <v>942137.41</v>
      </c>
      <c r="I21" s="41">
        <v>1046057.01</v>
      </c>
      <c r="J21" s="61">
        <f t="shared" si="0"/>
        <v>2193173.87</v>
      </c>
    </row>
    <row r="22" spans="1:10" x14ac:dyDescent="0.25">
      <c r="A22" s="10" t="s">
        <v>22</v>
      </c>
      <c r="B22" s="11">
        <v>5000000</v>
      </c>
      <c r="C22" s="11"/>
      <c r="D22" s="47">
        <v>5500000</v>
      </c>
      <c r="E22" s="41">
        <v>861344.95</v>
      </c>
      <c r="F22" s="41">
        <v>503782.95</v>
      </c>
      <c r="G22" s="41">
        <v>0</v>
      </c>
      <c r="H22" s="41">
        <v>1308400.99</v>
      </c>
      <c r="I22" s="41">
        <v>1139809.8500000001</v>
      </c>
      <c r="J22" s="61">
        <f t="shared" si="0"/>
        <v>3813338.7399999998</v>
      </c>
    </row>
    <row r="23" spans="1:10" ht="38.25" x14ac:dyDescent="0.25">
      <c r="A23" s="10" t="s">
        <v>23</v>
      </c>
      <c r="B23" s="11">
        <f>4150000</f>
        <v>4150000</v>
      </c>
      <c r="C23" s="11"/>
      <c r="D23" s="59">
        <v>7677223.71</v>
      </c>
      <c r="E23" s="41">
        <v>0</v>
      </c>
      <c r="F23" s="41">
        <v>0</v>
      </c>
      <c r="G23" s="41">
        <v>410276</v>
      </c>
      <c r="H23" s="41">
        <v>1143206.53</v>
      </c>
      <c r="I23" s="41">
        <v>265500</v>
      </c>
      <c r="J23" s="61">
        <f t="shared" si="0"/>
        <v>1818982.53</v>
      </c>
    </row>
    <row r="24" spans="1:10" ht="25.5" x14ac:dyDescent="0.25">
      <c r="A24" s="10" t="s">
        <v>24</v>
      </c>
      <c r="B24" s="11">
        <f>9350000</f>
        <v>9350000</v>
      </c>
      <c r="C24" s="11"/>
      <c r="D24" s="47">
        <v>30064155</v>
      </c>
      <c r="E24" s="41">
        <v>0</v>
      </c>
      <c r="F24" s="41">
        <v>0</v>
      </c>
      <c r="G24" s="41">
        <v>4095199.62</v>
      </c>
      <c r="H24" s="41">
        <v>1669025.51</v>
      </c>
      <c r="I24" s="41">
        <v>95511.4</v>
      </c>
      <c r="J24" s="61">
        <f t="shared" si="0"/>
        <v>5859736.5300000003</v>
      </c>
    </row>
    <row r="25" spans="1:10" x14ac:dyDescent="0.25">
      <c r="A25" s="10" t="s">
        <v>87</v>
      </c>
      <c r="B25" s="11">
        <v>11000000</v>
      </c>
      <c r="C25" s="11"/>
      <c r="D25" s="47">
        <v>14957198.35</v>
      </c>
      <c r="E25" s="41">
        <v>0</v>
      </c>
      <c r="F25" s="41">
        <v>0</v>
      </c>
      <c r="G25" s="41">
        <v>666672.91</v>
      </c>
      <c r="H25" s="41">
        <v>386691.2</v>
      </c>
      <c r="I25" s="41">
        <v>55755</v>
      </c>
      <c r="J25" s="61">
        <f t="shared" si="0"/>
        <v>1109119.1100000001</v>
      </c>
    </row>
    <row r="26" spans="1:10" x14ac:dyDescent="0.25">
      <c r="A26" s="8" t="s">
        <v>25</v>
      </c>
      <c r="B26" s="27">
        <f>SUM(B27:B35)</f>
        <v>22517610</v>
      </c>
      <c r="C26" s="27"/>
      <c r="D26" s="54">
        <v>31399935.93</v>
      </c>
      <c r="E26" s="42">
        <f>SUM(E27:E35)</f>
        <v>337700</v>
      </c>
      <c r="F26" s="42">
        <f>SUM(F27:F35)</f>
        <v>30641.8</v>
      </c>
      <c r="G26" s="42">
        <f>SUM(G27:G35)</f>
        <v>1644856.07</v>
      </c>
      <c r="H26" s="42">
        <f>SUM(H27:H35)</f>
        <v>2426921.0700000003</v>
      </c>
      <c r="I26" s="42">
        <f>SUM(I27:I35)</f>
        <v>1908757.1099999999</v>
      </c>
      <c r="J26" s="42">
        <f t="shared" si="0"/>
        <v>6348876.0500000007</v>
      </c>
    </row>
    <row r="27" spans="1:10" ht="25.5" x14ac:dyDescent="0.25">
      <c r="A27" s="10" t="s">
        <v>26</v>
      </c>
      <c r="B27" s="23">
        <f>625000</f>
        <v>625000</v>
      </c>
      <c r="C27" s="11"/>
      <c r="D27" s="47">
        <v>1007073.9199999999</v>
      </c>
      <c r="E27" s="41">
        <v>0</v>
      </c>
      <c r="F27" s="41">
        <v>0</v>
      </c>
      <c r="G27" s="41">
        <v>172669.34</v>
      </c>
      <c r="H27" s="41">
        <v>90763.01</v>
      </c>
      <c r="I27" s="41">
        <v>69150</v>
      </c>
      <c r="J27" s="60">
        <f t="shared" si="0"/>
        <v>332582.34999999998</v>
      </c>
    </row>
    <row r="28" spans="1:10" x14ac:dyDescent="0.25">
      <c r="A28" s="10" t="s">
        <v>27</v>
      </c>
      <c r="B28" s="23">
        <f>715000</f>
        <v>715000</v>
      </c>
      <c r="C28" s="11"/>
      <c r="D28" s="47">
        <v>1806148.57</v>
      </c>
      <c r="E28" s="41">
        <v>0</v>
      </c>
      <c r="F28" s="41">
        <v>0</v>
      </c>
      <c r="G28" s="41">
        <v>326081.2</v>
      </c>
      <c r="H28" s="41">
        <v>44250</v>
      </c>
      <c r="I28" s="41">
        <v>243375</v>
      </c>
      <c r="J28" s="60">
        <f t="shared" si="0"/>
        <v>613706.19999999995</v>
      </c>
    </row>
    <row r="29" spans="1:10" x14ac:dyDescent="0.25">
      <c r="A29" s="10" t="s">
        <v>85</v>
      </c>
      <c r="B29" s="23">
        <f>5250000</f>
        <v>5250000</v>
      </c>
      <c r="C29" s="11"/>
      <c r="D29" s="47">
        <v>5753561.8300000001</v>
      </c>
      <c r="E29" s="41">
        <v>0</v>
      </c>
      <c r="F29" s="41">
        <v>0</v>
      </c>
      <c r="G29" s="41">
        <v>510914.93</v>
      </c>
      <c r="H29" s="41">
        <v>161267.29999999999</v>
      </c>
      <c r="I29" s="41">
        <v>31860</v>
      </c>
      <c r="J29" s="60">
        <f t="shared" si="0"/>
        <v>704042.23</v>
      </c>
    </row>
    <row r="30" spans="1:10" x14ac:dyDescent="0.25">
      <c r="A30" s="10" t="s">
        <v>28</v>
      </c>
      <c r="B30" s="23">
        <f>175000</f>
        <v>175000</v>
      </c>
      <c r="C30" s="11"/>
      <c r="D30" s="47">
        <v>225000</v>
      </c>
      <c r="E30" s="41"/>
      <c r="F30" s="41">
        <v>0</v>
      </c>
      <c r="G30" s="41">
        <v>0</v>
      </c>
      <c r="H30" s="41">
        <v>58631.9</v>
      </c>
      <c r="I30" s="41">
        <v>1085.5999999999999</v>
      </c>
      <c r="J30" s="60">
        <f t="shared" si="0"/>
        <v>59717.5</v>
      </c>
    </row>
    <row r="31" spans="1:10" x14ac:dyDescent="0.25">
      <c r="A31" s="10" t="s">
        <v>86</v>
      </c>
      <c r="B31" s="23">
        <v>300000</v>
      </c>
      <c r="C31" s="11"/>
      <c r="D31" s="47">
        <v>300000</v>
      </c>
      <c r="E31" s="41">
        <v>0</v>
      </c>
      <c r="F31" s="41">
        <v>0</v>
      </c>
      <c r="G31" s="41">
        <v>0</v>
      </c>
      <c r="H31" s="41">
        <v>194822.72</v>
      </c>
      <c r="I31" s="41">
        <v>0</v>
      </c>
      <c r="J31" s="60">
        <f t="shared" si="0"/>
        <v>194822.72</v>
      </c>
    </row>
    <row r="32" spans="1:10" ht="25.5" x14ac:dyDescent="0.25">
      <c r="A32" s="10" t="s">
        <v>29</v>
      </c>
      <c r="B32" s="23">
        <v>450000</v>
      </c>
      <c r="C32" s="11"/>
      <c r="D32" s="47">
        <v>450915.68</v>
      </c>
      <c r="E32" s="41">
        <v>0</v>
      </c>
      <c r="F32" s="41">
        <v>0</v>
      </c>
      <c r="G32" s="41">
        <v>10620</v>
      </c>
      <c r="H32" s="41">
        <v>87953.2</v>
      </c>
      <c r="I32" s="41">
        <v>1416</v>
      </c>
      <c r="J32" s="60">
        <f t="shared" si="0"/>
        <v>99989.2</v>
      </c>
    </row>
    <row r="33" spans="1:10" ht="24.75" customHeight="1" x14ac:dyDescent="0.25">
      <c r="A33" s="10" t="s">
        <v>30</v>
      </c>
      <c r="B33" s="23">
        <f>7485000</f>
        <v>7485000</v>
      </c>
      <c r="C33" s="11"/>
      <c r="D33" s="47">
        <v>12391451.26</v>
      </c>
      <c r="E33" s="41">
        <v>337700</v>
      </c>
      <c r="F33" s="41">
        <v>30641.8</v>
      </c>
      <c r="G33" s="41">
        <v>449121.5</v>
      </c>
      <c r="H33" s="41">
        <v>1213109.1599999999</v>
      </c>
      <c r="I33" s="41">
        <v>1330124.4099999999</v>
      </c>
      <c r="J33" s="60">
        <f t="shared" si="0"/>
        <v>3360696.87</v>
      </c>
    </row>
    <row r="34" spans="1:10" ht="25.5" hidden="1" customHeight="1" x14ac:dyDescent="0.25">
      <c r="A34" s="10" t="s">
        <v>31</v>
      </c>
      <c r="B34" s="23"/>
      <c r="C34" s="11"/>
      <c r="D34" s="47"/>
      <c r="E34" s="41">
        <v>0</v>
      </c>
      <c r="F34" s="41">
        <v>0</v>
      </c>
      <c r="G34" s="41"/>
      <c r="H34" s="41"/>
      <c r="I34" s="41"/>
      <c r="J34" s="60">
        <f t="shared" si="0"/>
        <v>0</v>
      </c>
    </row>
    <row r="35" spans="1:10" ht="15.75" customHeight="1" x14ac:dyDescent="0.25">
      <c r="A35" s="10" t="s">
        <v>32</v>
      </c>
      <c r="B35" s="23">
        <f>7517610</f>
        <v>7517610</v>
      </c>
      <c r="C35" s="11"/>
      <c r="D35" s="47">
        <v>9465784.6699999999</v>
      </c>
      <c r="E35" s="41">
        <v>0</v>
      </c>
      <c r="F35" s="41">
        <v>0</v>
      </c>
      <c r="G35" s="41">
        <v>175449.1</v>
      </c>
      <c r="H35" s="41">
        <v>576123.78</v>
      </c>
      <c r="I35" s="41">
        <v>231746.1</v>
      </c>
      <c r="J35" s="60">
        <f t="shared" si="0"/>
        <v>983318.98</v>
      </c>
    </row>
    <row r="36" spans="1:10" x14ac:dyDescent="0.25">
      <c r="A36" s="8" t="s">
        <v>33</v>
      </c>
      <c r="B36" s="27">
        <f>SUM(B37:B43)</f>
        <v>1300000</v>
      </c>
      <c r="C36" s="27"/>
      <c r="D36" s="54">
        <v>1300000</v>
      </c>
      <c r="E36" s="42">
        <v>0</v>
      </c>
      <c r="F36" s="42">
        <v>0</v>
      </c>
      <c r="G36" s="42">
        <f>SUM(G37:G42)</f>
        <v>834190.42</v>
      </c>
      <c r="H36" s="42">
        <f>SUM(H37:H42)</f>
        <v>115156.84</v>
      </c>
      <c r="I36" s="42">
        <f>SUM(I37:I42)</f>
        <v>0</v>
      </c>
      <c r="J36" s="42">
        <f t="shared" si="0"/>
        <v>949347.26</v>
      </c>
    </row>
    <row r="37" spans="1:10" ht="25.5" x14ac:dyDescent="0.25">
      <c r="A37" s="10" t="s">
        <v>34</v>
      </c>
      <c r="B37" s="11">
        <v>300000</v>
      </c>
      <c r="C37" s="31"/>
      <c r="D37" s="47">
        <v>300000</v>
      </c>
      <c r="E37" s="41">
        <v>0</v>
      </c>
      <c r="F37" s="41">
        <v>0</v>
      </c>
      <c r="G37" s="41">
        <v>0</v>
      </c>
      <c r="H37" s="41">
        <v>90000</v>
      </c>
      <c r="I37" s="41">
        <v>0</v>
      </c>
      <c r="J37" s="60">
        <f t="shared" si="0"/>
        <v>90000</v>
      </c>
    </row>
    <row r="38" spans="1:10" ht="25.5" hidden="1" customHeight="1" x14ac:dyDescent="0.25">
      <c r="A38" s="10" t="s">
        <v>35</v>
      </c>
      <c r="B38" s="24">
        <v>0</v>
      </c>
      <c r="C38" s="24"/>
      <c r="D38" s="41">
        <v>0</v>
      </c>
      <c r="E38" s="41">
        <f t="shared" ref="E38:F41" ca="1" si="1">SUM(J38+K38+L38+M38+N38+O38+P38+Q38+R38+S38+T38+U38)</f>
        <v>0</v>
      </c>
      <c r="F38" s="41">
        <f t="shared" si="1"/>
        <v>0</v>
      </c>
      <c r="G38" s="41"/>
      <c r="H38" s="41"/>
      <c r="I38" s="41"/>
      <c r="J38" s="60">
        <f t="shared" ca="1" si="0"/>
        <v>94564005.860000014</v>
      </c>
    </row>
    <row r="39" spans="1:10" ht="25.5" hidden="1" customHeight="1" x14ac:dyDescent="0.25">
      <c r="A39" s="10" t="s">
        <v>36</v>
      </c>
      <c r="B39" s="24">
        <v>0</v>
      </c>
      <c r="C39" s="24"/>
      <c r="D39" s="41">
        <v>0</v>
      </c>
      <c r="E39" s="41">
        <f t="shared" ca="1" si="1"/>
        <v>0</v>
      </c>
      <c r="F39" s="41">
        <f t="shared" si="1"/>
        <v>0</v>
      </c>
      <c r="G39" s="41"/>
      <c r="H39" s="41"/>
      <c r="I39" s="41"/>
      <c r="J39" s="60">
        <f t="shared" ca="1" si="0"/>
        <v>94564005.860000014</v>
      </c>
    </row>
    <row r="40" spans="1:10" ht="25.5" hidden="1" customHeight="1" x14ac:dyDescent="0.25">
      <c r="A40" s="10" t="s">
        <v>37</v>
      </c>
      <c r="B40" s="24">
        <v>0</v>
      </c>
      <c r="C40" s="24"/>
      <c r="D40" s="41">
        <v>0</v>
      </c>
      <c r="E40" s="41">
        <f t="shared" ca="1" si="1"/>
        <v>0</v>
      </c>
      <c r="F40" s="41">
        <f t="shared" si="1"/>
        <v>0</v>
      </c>
      <c r="G40" s="41"/>
      <c r="H40" s="41"/>
      <c r="I40" s="41"/>
      <c r="J40" s="60">
        <f t="shared" ca="1" si="0"/>
        <v>94564005.860000014</v>
      </c>
    </row>
    <row r="41" spans="1:10" ht="25.5" hidden="1" customHeight="1" x14ac:dyDescent="0.25">
      <c r="A41" s="10" t="s">
        <v>38</v>
      </c>
      <c r="B41" s="24">
        <v>0</v>
      </c>
      <c r="C41" s="24"/>
      <c r="D41" s="41">
        <v>0</v>
      </c>
      <c r="E41" s="41">
        <f t="shared" ca="1" si="1"/>
        <v>0</v>
      </c>
      <c r="F41" s="41">
        <f t="shared" si="1"/>
        <v>0</v>
      </c>
      <c r="G41" s="41"/>
      <c r="H41" s="41"/>
      <c r="I41" s="41"/>
      <c r="J41" s="60">
        <f t="shared" ca="1" si="0"/>
        <v>94564005.860000014</v>
      </c>
    </row>
    <row r="42" spans="1:10" ht="25.5" x14ac:dyDescent="0.25">
      <c r="A42" s="10" t="s">
        <v>39</v>
      </c>
      <c r="B42" s="11">
        <v>1000000</v>
      </c>
      <c r="C42" s="11"/>
      <c r="D42" s="41">
        <v>1000000</v>
      </c>
      <c r="E42" s="41">
        <v>0</v>
      </c>
      <c r="F42" s="41">
        <v>0</v>
      </c>
      <c r="G42" s="41">
        <v>834190.42</v>
      </c>
      <c r="H42" s="41">
        <v>25156.84</v>
      </c>
      <c r="I42" s="41">
        <v>0</v>
      </c>
      <c r="J42" s="60">
        <f t="shared" si="0"/>
        <v>859347.26</v>
      </c>
    </row>
    <row r="43" spans="1:10" ht="25.5" hidden="1" customHeight="1" x14ac:dyDescent="0.25">
      <c r="A43" s="10" t="s">
        <v>40</v>
      </c>
      <c r="B43" s="24">
        <v>0</v>
      </c>
      <c r="C43" s="31"/>
      <c r="D43" s="41">
        <v>0</v>
      </c>
      <c r="E43" s="41">
        <f t="shared" ref="E43:F51" ca="1" si="2">SUM(J43+K43+L43+M43+N43+O43+P43+Q43+R43+S43+T43+U43)</f>
        <v>0</v>
      </c>
      <c r="F43" s="41">
        <f t="shared" si="2"/>
        <v>0</v>
      </c>
      <c r="G43" s="41"/>
      <c r="H43" s="41"/>
      <c r="I43" s="41"/>
      <c r="J43" s="41">
        <f t="shared" ca="1" si="0"/>
        <v>94564005.860000014</v>
      </c>
    </row>
    <row r="44" spans="1:10" ht="25.5" hidden="1" customHeight="1" x14ac:dyDescent="0.25">
      <c r="A44" s="13" t="s">
        <v>41</v>
      </c>
      <c r="B44" s="25">
        <f>SUM(B45:B51)</f>
        <v>0</v>
      </c>
      <c r="C44" s="25"/>
      <c r="D44" s="42"/>
      <c r="E44" s="42">
        <f t="shared" ca="1" si="2"/>
        <v>0</v>
      </c>
      <c r="F44" s="42">
        <f t="shared" si="2"/>
        <v>0</v>
      </c>
      <c r="G44" s="42"/>
      <c r="H44" s="42"/>
      <c r="I44" s="42"/>
      <c r="J44" s="42">
        <f t="shared" ca="1" si="0"/>
        <v>94564005.860000014</v>
      </c>
    </row>
    <row r="45" spans="1:10" ht="15" hidden="1" customHeight="1" x14ac:dyDescent="0.25">
      <c r="A45" s="10" t="s">
        <v>42</v>
      </c>
      <c r="B45" s="24">
        <v>0</v>
      </c>
      <c r="C45" s="24"/>
      <c r="D45" s="41"/>
      <c r="E45" s="41">
        <f t="shared" ca="1" si="2"/>
        <v>0</v>
      </c>
      <c r="F45" s="41">
        <f t="shared" si="2"/>
        <v>0</v>
      </c>
      <c r="G45" s="41"/>
      <c r="H45" s="41"/>
      <c r="I45" s="41"/>
      <c r="J45" s="41">
        <f t="shared" ca="1" si="0"/>
        <v>94564005.860000014</v>
      </c>
    </row>
    <row r="46" spans="1:10" ht="25.5" hidden="1" customHeight="1" x14ac:dyDescent="0.25">
      <c r="A46" s="10" t="s">
        <v>43</v>
      </c>
      <c r="B46" s="24">
        <v>0</v>
      </c>
      <c r="C46" s="24"/>
      <c r="D46" s="41"/>
      <c r="E46" s="41">
        <f t="shared" ca="1" si="2"/>
        <v>0</v>
      </c>
      <c r="F46" s="41">
        <f t="shared" si="2"/>
        <v>0</v>
      </c>
      <c r="G46" s="41"/>
      <c r="H46" s="41"/>
      <c r="I46" s="41"/>
      <c r="J46" s="41">
        <f t="shared" ca="1" si="0"/>
        <v>94564005.860000014</v>
      </c>
    </row>
    <row r="47" spans="1:10" ht="25.5" hidden="1" customHeight="1" x14ac:dyDescent="0.25">
      <c r="A47" s="10" t="s">
        <v>44</v>
      </c>
      <c r="B47" s="24">
        <v>0</v>
      </c>
      <c r="C47" s="24"/>
      <c r="D47" s="41"/>
      <c r="E47" s="41">
        <f t="shared" ca="1" si="2"/>
        <v>0</v>
      </c>
      <c r="F47" s="41">
        <f t="shared" si="2"/>
        <v>0</v>
      </c>
      <c r="G47" s="41"/>
      <c r="H47" s="41"/>
      <c r="I47" s="41"/>
      <c r="J47" s="41">
        <f t="shared" ca="1" si="0"/>
        <v>94564005.860000014</v>
      </c>
    </row>
    <row r="48" spans="1:10" ht="25.5" hidden="1" customHeight="1" x14ac:dyDescent="0.25">
      <c r="A48" s="10" t="s">
        <v>45</v>
      </c>
      <c r="B48" s="24">
        <v>0</v>
      </c>
      <c r="C48" s="24"/>
      <c r="D48" s="41"/>
      <c r="E48" s="41">
        <f t="shared" ca="1" si="2"/>
        <v>0</v>
      </c>
      <c r="F48" s="41">
        <f t="shared" si="2"/>
        <v>0</v>
      </c>
      <c r="G48" s="41"/>
      <c r="H48" s="41"/>
      <c r="I48" s="41"/>
      <c r="J48" s="41">
        <f t="shared" ca="1" si="0"/>
        <v>94564005.860000014</v>
      </c>
    </row>
    <row r="49" spans="1:10" ht="25.5" hidden="1" customHeight="1" x14ac:dyDescent="0.25">
      <c r="A49" s="10" t="s">
        <v>46</v>
      </c>
      <c r="B49" s="24">
        <v>0</v>
      </c>
      <c r="C49" s="24"/>
      <c r="D49" s="41"/>
      <c r="E49" s="41">
        <f t="shared" ca="1" si="2"/>
        <v>0</v>
      </c>
      <c r="F49" s="41">
        <f t="shared" si="2"/>
        <v>0</v>
      </c>
      <c r="G49" s="41"/>
      <c r="H49" s="41"/>
      <c r="I49" s="41"/>
      <c r="J49" s="41">
        <f t="shared" ca="1" si="0"/>
        <v>94564005.860000014</v>
      </c>
    </row>
    <row r="50" spans="1:10" ht="25.5" hidden="1" customHeight="1" x14ac:dyDescent="0.25">
      <c r="A50" s="10" t="s">
        <v>47</v>
      </c>
      <c r="B50" s="24">
        <v>0</v>
      </c>
      <c r="C50" s="24"/>
      <c r="D50" s="41"/>
      <c r="E50" s="41">
        <f t="shared" ca="1" si="2"/>
        <v>0</v>
      </c>
      <c r="F50" s="41">
        <f t="shared" si="2"/>
        <v>0</v>
      </c>
      <c r="G50" s="41"/>
      <c r="H50" s="41"/>
      <c r="I50" s="41"/>
      <c r="J50" s="41">
        <f t="shared" ca="1" si="0"/>
        <v>94564005.860000014</v>
      </c>
    </row>
    <row r="51" spans="1:10" ht="25.5" hidden="1" customHeight="1" x14ac:dyDescent="0.25">
      <c r="A51" s="10" t="s">
        <v>48</v>
      </c>
      <c r="B51" s="24">
        <v>0</v>
      </c>
      <c r="C51" s="24"/>
      <c r="D51" s="41"/>
      <c r="E51" s="41">
        <f t="shared" ca="1" si="2"/>
        <v>0</v>
      </c>
      <c r="F51" s="41">
        <f t="shared" si="2"/>
        <v>0</v>
      </c>
      <c r="G51" s="41"/>
      <c r="H51" s="41"/>
      <c r="I51" s="41"/>
      <c r="J51" s="41">
        <f t="shared" ca="1" si="0"/>
        <v>94564005.860000014</v>
      </c>
    </row>
    <row r="52" spans="1:10" ht="30" x14ac:dyDescent="0.25">
      <c r="A52" s="8" t="s">
        <v>49</v>
      </c>
      <c r="B52" s="28">
        <f>SUM(B53:B61)</f>
        <v>10000000</v>
      </c>
      <c r="C52" s="28"/>
      <c r="D52" s="58">
        <v>49222796.259999998</v>
      </c>
      <c r="E52" s="42">
        <f>SUM(E53:E61)</f>
        <v>0</v>
      </c>
      <c r="F52" s="42">
        <f>SUM(F53:F61)</f>
        <v>0</v>
      </c>
      <c r="G52" s="42">
        <f>SUM(G53:G61)</f>
        <v>1114823.69</v>
      </c>
      <c r="H52" s="42">
        <f>SUM(H53:H61)</f>
        <v>1710773.55</v>
      </c>
      <c r="I52" s="42">
        <f>SUM(I53:I61)</f>
        <v>16724.310000000001</v>
      </c>
      <c r="J52" s="42">
        <f t="shared" si="0"/>
        <v>2842321.5500000003</v>
      </c>
    </row>
    <row r="53" spans="1:10" x14ac:dyDescent="0.25">
      <c r="A53" s="10" t="s">
        <v>50</v>
      </c>
      <c r="B53" s="23">
        <f>500000</f>
        <v>500000</v>
      </c>
      <c r="C53" s="23"/>
      <c r="D53" s="47">
        <v>21923563.620000001</v>
      </c>
      <c r="E53" s="41">
        <v>0</v>
      </c>
      <c r="F53" s="41">
        <v>0</v>
      </c>
      <c r="G53" s="41">
        <v>870976.88</v>
      </c>
      <c r="H53" s="41">
        <v>1111633.94</v>
      </c>
      <c r="I53" s="41">
        <v>0</v>
      </c>
      <c r="J53" s="41">
        <f t="shared" si="0"/>
        <v>1982610.8199999998</v>
      </c>
    </row>
    <row r="54" spans="1:10" ht="25.5" x14ac:dyDescent="0.25">
      <c r="A54" s="10" t="s">
        <v>51</v>
      </c>
      <c r="B54" s="23">
        <v>0</v>
      </c>
      <c r="C54" s="33"/>
      <c r="D54" s="47">
        <v>2000000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f t="shared" si="0"/>
        <v>0</v>
      </c>
    </row>
    <row r="55" spans="1:10" ht="25.5" x14ac:dyDescent="0.25">
      <c r="A55" s="10" t="s">
        <v>52</v>
      </c>
      <c r="B55" s="23">
        <v>0</v>
      </c>
      <c r="C55" s="23"/>
      <c r="D55" s="47">
        <v>200000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f t="shared" si="0"/>
        <v>0</v>
      </c>
    </row>
    <row r="56" spans="1:10" ht="25.5" x14ac:dyDescent="0.25">
      <c r="A56" s="10" t="s">
        <v>53</v>
      </c>
      <c r="B56" s="23">
        <v>0</v>
      </c>
      <c r="C56" s="23"/>
      <c r="D56" s="47">
        <v>2415160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f t="shared" si="0"/>
        <v>0</v>
      </c>
    </row>
    <row r="57" spans="1:10" ht="25.5" x14ac:dyDescent="0.25">
      <c r="A57" s="10" t="s">
        <v>54</v>
      </c>
      <c r="B57" s="23">
        <f>500000</f>
        <v>500000</v>
      </c>
      <c r="C57" s="23"/>
      <c r="D57" s="47">
        <v>12222569.289999999</v>
      </c>
      <c r="E57" s="41">
        <v>0</v>
      </c>
      <c r="F57" s="41">
        <v>0</v>
      </c>
      <c r="G57" s="41">
        <v>0</v>
      </c>
      <c r="H57" s="41">
        <v>0</v>
      </c>
      <c r="I57" s="41">
        <v>16724.310000000001</v>
      </c>
      <c r="J57" s="41">
        <f t="shared" si="0"/>
        <v>16724.310000000001</v>
      </c>
    </row>
    <row r="58" spans="1:10" ht="18.75" customHeight="1" x14ac:dyDescent="0.25">
      <c r="A58" s="10" t="s">
        <v>55</v>
      </c>
      <c r="B58" s="23">
        <v>0</v>
      </c>
      <c r="C58" s="23"/>
      <c r="D58" s="47">
        <v>1461503.35</v>
      </c>
      <c r="E58" s="41">
        <v>0</v>
      </c>
      <c r="F58" s="41">
        <v>0</v>
      </c>
      <c r="G58" s="41">
        <v>0</v>
      </c>
      <c r="H58" s="41">
        <v>461503.35</v>
      </c>
      <c r="I58" s="41">
        <v>0</v>
      </c>
      <c r="J58" s="41">
        <f t="shared" si="0"/>
        <v>461503.35</v>
      </c>
    </row>
    <row r="59" spans="1:10" ht="15" hidden="1" customHeight="1" x14ac:dyDescent="0.25">
      <c r="A59" s="10" t="s">
        <v>56</v>
      </c>
      <c r="B59" s="23">
        <v>0</v>
      </c>
      <c r="C59" s="23"/>
      <c r="D59" s="41"/>
      <c r="E59" s="41">
        <v>0</v>
      </c>
      <c r="F59" s="41">
        <v>0</v>
      </c>
      <c r="G59" s="41"/>
      <c r="H59" s="41"/>
      <c r="I59" s="41"/>
      <c r="J59" s="41">
        <f t="shared" si="0"/>
        <v>0</v>
      </c>
    </row>
    <row r="60" spans="1:10" x14ac:dyDescent="0.25">
      <c r="A60" s="10" t="s">
        <v>57</v>
      </c>
      <c r="B60" s="23">
        <v>0</v>
      </c>
      <c r="C60" s="23"/>
      <c r="D60" s="47">
        <v>0</v>
      </c>
      <c r="E60" s="41">
        <v>0</v>
      </c>
      <c r="F60" s="41">
        <v>0</v>
      </c>
      <c r="G60" s="41">
        <v>243846.81</v>
      </c>
      <c r="H60" s="41">
        <v>137636.26</v>
      </c>
      <c r="I60" s="41">
        <v>0</v>
      </c>
      <c r="J60" s="41">
        <f t="shared" si="0"/>
        <v>381483.07</v>
      </c>
    </row>
    <row r="61" spans="1:10" ht="25.5" x14ac:dyDescent="0.25">
      <c r="A61" s="10" t="s">
        <v>58</v>
      </c>
      <c r="B61" s="23">
        <v>9000000</v>
      </c>
      <c r="C61" s="23"/>
      <c r="D61" s="47">
        <v>9000000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f t="shared" si="0"/>
        <v>0</v>
      </c>
    </row>
    <row r="62" spans="1:10" x14ac:dyDescent="0.25">
      <c r="A62" s="8" t="s">
        <v>59</v>
      </c>
      <c r="B62" s="28">
        <f>SUM(B63:B66)</f>
        <v>10000000</v>
      </c>
      <c r="C62" s="12"/>
      <c r="D62" s="42">
        <v>53117961.579999998</v>
      </c>
      <c r="E62" s="42">
        <f>SUM(E63:E66)</f>
        <v>0</v>
      </c>
      <c r="F62" s="42">
        <f>SUM(F63:F66)</f>
        <v>0</v>
      </c>
      <c r="G62" s="42">
        <f>SUM(G63:G66)</f>
        <v>754463.08</v>
      </c>
      <c r="H62" s="42">
        <f>SUM(H63:H66)</f>
        <v>5602906.71</v>
      </c>
      <c r="I62" s="42">
        <f>SUM(I63:I66)</f>
        <v>1551153.02</v>
      </c>
      <c r="J62" s="42">
        <f t="shared" si="0"/>
        <v>7908522.8100000005</v>
      </c>
    </row>
    <row r="63" spans="1:10" x14ac:dyDescent="0.25">
      <c r="A63" s="10" t="s">
        <v>60</v>
      </c>
      <c r="B63" s="23">
        <f>10000000</f>
        <v>10000000</v>
      </c>
      <c r="C63" s="26"/>
      <c r="D63" s="47">
        <v>53117961.579999998</v>
      </c>
      <c r="E63" s="41">
        <v>0</v>
      </c>
      <c r="F63" s="41">
        <v>0</v>
      </c>
      <c r="G63" s="41">
        <v>754463.08</v>
      </c>
      <c r="H63" s="41">
        <v>5602906.71</v>
      </c>
      <c r="I63" s="41">
        <v>1551153.02</v>
      </c>
      <c r="J63" s="41">
        <f t="shared" si="0"/>
        <v>7908522.8100000005</v>
      </c>
    </row>
    <row r="64" spans="1:10" x14ac:dyDescent="0.25">
      <c r="A64" s="10" t="s">
        <v>61</v>
      </c>
      <c r="B64" s="24">
        <v>0</v>
      </c>
      <c r="C64" s="24"/>
      <c r="D64" s="47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f t="shared" ref="J64:J66" si="3">SUM(E64:G64)</f>
        <v>0</v>
      </c>
    </row>
    <row r="65" spans="1:10" ht="25.5" x14ac:dyDescent="0.25">
      <c r="A65" s="10" t="s">
        <v>62</v>
      </c>
      <c r="B65" s="24">
        <v>0</v>
      </c>
      <c r="C65" s="24"/>
      <c r="D65" s="41">
        <v>0</v>
      </c>
      <c r="E65" s="41">
        <v>0</v>
      </c>
      <c r="F65" s="41">
        <f t="shared" ref="F65:F73" si="4">SUM(K65+L65+M65+N65+O65+P65+Q65+R65+S65+T65+U65+V65)</f>
        <v>0</v>
      </c>
      <c r="G65" s="41">
        <v>0</v>
      </c>
      <c r="H65" s="41">
        <v>0</v>
      </c>
      <c r="I65" s="41">
        <v>0</v>
      </c>
      <c r="J65" s="41">
        <f t="shared" si="3"/>
        <v>0</v>
      </c>
    </row>
    <row r="66" spans="1:10" ht="38.25" x14ac:dyDescent="0.25">
      <c r="A66" s="10" t="s">
        <v>63</v>
      </c>
      <c r="B66" s="24">
        <v>0</v>
      </c>
      <c r="C66" s="24"/>
      <c r="D66" s="41">
        <v>0</v>
      </c>
      <c r="E66" s="41">
        <v>0</v>
      </c>
      <c r="F66" s="41">
        <f t="shared" si="4"/>
        <v>0</v>
      </c>
      <c r="G66" s="41">
        <v>0</v>
      </c>
      <c r="H66" s="41">
        <v>0</v>
      </c>
      <c r="I66" s="41">
        <v>0</v>
      </c>
      <c r="J66" s="41">
        <f t="shared" si="3"/>
        <v>0</v>
      </c>
    </row>
    <row r="67" spans="1:10" ht="30" x14ac:dyDescent="0.25">
      <c r="A67" s="13" t="s">
        <v>64</v>
      </c>
      <c r="B67" s="29">
        <f>SUM(B68:B69)</f>
        <v>0</v>
      </c>
      <c r="C67" s="29"/>
      <c r="D67" s="42">
        <v>0</v>
      </c>
      <c r="E67" s="42">
        <v>0</v>
      </c>
      <c r="F67" s="42">
        <f t="shared" si="4"/>
        <v>0</v>
      </c>
      <c r="G67" s="42">
        <v>0</v>
      </c>
      <c r="H67" s="42">
        <v>0</v>
      </c>
      <c r="I67" s="42">
        <v>0</v>
      </c>
      <c r="J67" s="42">
        <f t="shared" ref="J67:J73" si="5">SUM(E67:F67)</f>
        <v>0</v>
      </c>
    </row>
    <row r="68" spans="1:10" x14ac:dyDescent="0.25">
      <c r="A68" s="10" t="s">
        <v>65</v>
      </c>
      <c r="B68" s="24">
        <v>0</v>
      </c>
      <c r="C68" s="24"/>
      <c r="D68" s="41">
        <v>0</v>
      </c>
      <c r="E68" s="41">
        <v>0</v>
      </c>
      <c r="F68" s="41">
        <f t="shared" si="4"/>
        <v>0</v>
      </c>
      <c r="G68" s="41">
        <v>0</v>
      </c>
      <c r="H68" s="41">
        <v>0</v>
      </c>
      <c r="I68" s="41">
        <v>0</v>
      </c>
      <c r="J68" s="41">
        <f t="shared" si="5"/>
        <v>0</v>
      </c>
    </row>
    <row r="69" spans="1:10" ht="25.5" x14ac:dyDescent="0.25">
      <c r="A69" s="10" t="s">
        <v>66</v>
      </c>
      <c r="B69" s="24">
        <v>0</v>
      </c>
      <c r="C69" s="24"/>
      <c r="D69" s="41">
        <v>0</v>
      </c>
      <c r="E69" s="41">
        <v>0</v>
      </c>
      <c r="F69" s="41">
        <f t="shared" si="4"/>
        <v>0</v>
      </c>
      <c r="G69" s="41">
        <v>0</v>
      </c>
      <c r="H69" s="41">
        <v>0</v>
      </c>
      <c r="I69" s="41">
        <v>0</v>
      </c>
      <c r="J69" s="41">
        <f t="shared" si="5"/>
        <v>0</v>
      </c>
    </row>
    <row r="70" spans="1:10" x14ac:dyDescent="0.25">
      <c r="A70" s="13" t="s">
        <v>67</v>
      </c>
      <c r="B70" s="29">
        <f>SUM(B71:B73)</f>
        <v>0</v>
      </c>
      <c r="C70" s="29"/>
      <c r="D70" s="42">
        <v>0</v>
      </c>
      <c r="E70" s="42">
        <v>0</v>
      </c>
      <c r="F70" s="42">
        <f t="shared" si="4"/>
        <v>0</v>
      </c>
      <c r="G70" s="42">
        <v>0</v>
      </c>
      <c r="H70" s="42">
        <v>0</v>
      </c>
      <c r="I70" s="42">
        <v>0</v>
      </c>
      <c r="J70" s="42">
        <f t="shared" si="5"/>
        <v>0</v>
      </c>
    </row>
    <row r="71" spans="1:10" x14ac:dyDescent="0.25">
      <c r="A71" s="10" t="s">
        <v>68</v>
      </c>
      <c r="B71" s="24">
        <v>0</v>
      </c>
      <c r="C71" s="24"/>
      <c r="D71" s="41">
        <v>0</v>
      </c>
      <c r="E71" s="41">
        <v>0</v>
      </c>
      <c r="F71" s="41">
        <f t="shared" si="4"/>
        <v>0</v>
      </c>
      <c r="G71" s="41">
        <v>0</v>
      </c>
      <c r="H71" s="41">
        <v>0</v>
      </c>
      <c r="I71" s="41">
        <v>0</v>
      </c>
      <c r="J71" s="41">
        <f t="shared" si="5"/>
        <v>0</v>
      </c>
    </row>
    <row r="72" spans="1:10" x14ac:dyDescent="0.25">
      <c r="A72" s="10" t="s">
        <v>69</v>
      </c>
      <c r="B72" s="24">
        <v>0</v>
      </c>
      <c r="C72" s="24"/>
      <c r="D72" s="41">
        <v>0</v>
      </c>
      <c r="E72" s="41">
        <v>0</v>
      </c>
      <c r="F72" s="41">
        <f t="shared" si="4"/>
        <v>0</v>
      </c>
      <c r="G72" s="41">
        <v>0</v>
      </c>
      <c r="H72" s="41">
        <v>0</v>
      </c>
      <c r="I72" s="41">
        <v>0</v>
      </c>
      <c r="J72" s="41">
        <f t="shared" si="5"/>
        <v>0</v>
      </c>
    </row>
    <row r="73" spans="1:10" ht="25.5" x14ac:dyDescent="0.25">
      <c r="A73" s="10" t="s">
        <v>70</v>
      </c>
      <c r="B73" s="24">
        <v>0</v>
      </c>
      <c r="C73" s="24"/>
      <c r="D73" s="41">
        <v>0</v>
      </c>
      <c r="E73" s="41">
        <v>0</v>
      </c>
      <c r="F73" s="41">
        <f t="shared" si="4"/>
        <v>0</v>
      </c>
      <c r="G73" s="41">
        <v>0</v>
      </c>
      <c r="H73" s="41">
        <v>0</v>
      </c>
      <c r="I73" s="41">
        <v>0</v>
      </c>
      <c r="J73" s="41">
        <f t="shared" si="5"/>
        <v>0</v>
      </c>
    </row>
    <row r="74" spans="1:10" x14ac:dyDescent="0.25">
      <c r="A74" s="14"/>
      <c r="B74" s="14"/>
      <c r="C74" s="32"/>
      <c r="D74" s="41"/>
      <c r="E74" s="41"/>
      <c r="F74" s="41"/>
      <c r="G74" s="41"/>
      <c r="H74" s="41"/>
      <c r="I74" s="41"/>
      <c r="J74" s="41"/>
    </row>
    <row r="75" spans="1:10" x14ac:dyDescent="0.25">
      <c r="A75" s="15" t="s">
        <v>71</v>
      </c>
      <c r="B75" s="30">
        <f>+B62+B52+B36+B26+B16+B10</f>
        <v>371707511</v>
      </c>
      <c r="C75" s="30"/>
      <c r="D75" s="57">
        <v>501106720.31</v>
      </c>
      <c r="E75" s="30">
        <f>+E10+E16+E26+E52</f>
        <v>18520577.200000003</v>
      </c>
      <c r="F75" s="30">
        <f>+F10+F16+F26+F52</f>
        <v>17928965.420000002</v>
      </c>
      <c r="G75" s="30">
        <f>+G10+G16+G26+G52+G36+G62</f>
        <v>30348350.98</v>
      </c>
      <c r="H75" s="30">
        <f>+H10+H16+H26+H52+H36+H62</f>
        <v>32897752.010000002</v>
      </c>
      <c r="I75" s="30">
        <f>+I10+I16+I26+I52+I36+I62</f>
        <v>36119277.750000007</v>
      </c>
      <c r="J75" s="30">
        <f>+J10+J16+J26+J36+J52+J62</f>
        <v>135814923.36000001</v>
      </c>
    </row>
    <row r="76" spans="1:10" ht="9" customHeight="1" x14ac:dyDescent="0.25">
      <c r="A76" s="16"/>
      <c r="B76" s="16"/>
      <c r="C76" s="16"/>
      <c r="D76" s="47"/>
      <c r="J76" s="40"/>
    </row>
    <row r="77" spans="1:10" x14ac:dyDescent="0.25">
      <c r="A77" s="6" t="s">
        <v>72</v>
      </c>
      <c r="B77" s="6"/>
      <c r="C77" s="6"/>
      <c r="D77" s="56"/>
      <c r="E77" s="44"/>
      <c r="F77" s="44"/>
      <c r="G77" s="44"/>
      <c r="H77" s="44"/>
      <c r="I77" s="44"/>
      <c r="J77" s="44"/>
    </row>
    <row r="78" spans="1:10" x14ac:dyDescent="0.25">
      <c r="A78" s="8" t="s">
        <v>73</v>
      </c>
      <c r="B78" s="12">
        <v>0</v>
      </c>
      <c r="C78" s="8"/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</row>
    <row r="79" spans="1:10" ht="25.5" x14ac:dyDescent="0.25">
      <c r="A79" s="10" t="s">
        <v>74</v>
      </c>
      <c r="B79" s="24">
        <v>0</v>
      </c>
      <c r="C79" s="24"/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</row>
    <row r="80" spans="1:10" ht="25.5" x14ac:dyDescent="0.25">
      <c r="A80" s="10" t="s">
        <v>75</v>
      </c>
      <c r="B80" s="24">
        <v>0</v>
      </c>
      <c r="C80" s="24"/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</row>
    <row r="81" spans="1:11" x14ac:dyDescent="0.25">
      <c r="A81" s="8" t="s">
        <v>76</v>
      </c>
      <c r="B81" s="8"/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</row>
    <row r="82" spans="1:11" x14ac:dyDescent="0.25">
      <c r="A82" s="10" t="s">
        <v>77</v>
      </c>
      <c r="B82" s="24">
        <v>0</v>
      </c>
      <c r="C82" s="24"/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</row>
    <row r="83" spans="1:11" x14ac:dyDescent="0.25">
      <c r="A83" s="10" t="s">
        <v>78</v>
      </c>
      <c r="B83" s="24">
        <v>0</v>
      </c>
      <c r="C83" s="24"/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</row>
    <row r="84" spans="1:11" x14ac:dyDescent="0.25">
      <c r="A84" s="8" t="s">
        <v>79</v>
      </c>
      <c r="B84" s="12">
        <v>0</v>
      </c>
      <c r="C84" s="12"/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</row>
    <row r="85" spans="1:11" ht="25.5" x14ac:dyDescent="0.25">
      <c r="A85" s="10" t="s">
        <v>80</v>
      </c>
      <c r="B85" s="24">
        <v>0</v>
      </c>
      <c r="C85" s="24"/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</row>
    <row r="86" spans="1:11" x14ac:dyDescent="0.25">
      <c r="A86" s="15" t="s">
        <v>81</v>
      </c>
      <c r="B86" s="17"/>
      <c r="C86" s="17"/>
      <c r="D86" s="50"/>
      <c r="E86" s="50"/>
      <c r="F86" s="50"/>
      <c r="G86" s="50"/>
      <c r="H86" s="50"/>
      <c r="I86" s="50"/>
      <c r="J86" s="43"/>
    </row>
    <row r="87" spans="1:11" ht="8.25" customHeight="1" x14ac:dyDescent="0.25">
      <c r="D87" s="47"/>
    </row>
    <row r="88" spans="1:11" ht="31.5" x14ac:dyDescent="0.25">
      <c r="A88" s="18" t="s">
        <v>82</v>
      </c>
      <c r="B88" s="19">
        <f>+B75</f>
        <v>371707511</v>
      </c>
      <c r="C88" s="19"/>
      <c r="D88" s="19">
        <v>501106720.31</v>
      </c>
      <c r="E88" s="51">
        <f t="shared" ref="E88:J88" si="6">SUM(E75)</f>
        <v>18520577.200000003</v>
      </c>
      <c r="F88" s="51">
        <f t="shared" si="6"/>
        <v>17928965.420000002</v>
      </c>
      <c r="G88" s="51">
        <f t="shared" si="6"/>
        <v>30348350.98</v>
      </c>
      <c r="H88" s="51">
        <f t="shared" si="6"/>
        <v>32897752.010000002</v>
      </c>
      <c r="I88" s="51">
        <f t="shared" si="6"/>
        <v>36119277.750000007</v>
      </c>
      <c r="J88" s="45">
        <f t="shared" si="6"/>
        <v>135814923.36000001</v>
      </c>
      <c r="K88" s="5"/>
    </row>
    <row r="89" spans="1:11" ht="5.25" customHeight="1" x14ac:dyDescent="0.25">
      <c r="A89" s="2"/>
      <c r="B89" s="2"/>
      <c r="C89" s="2"/>
    </row>
    <row r="90" spans="1:11" x14ac:dyDescent="0.25">
      <c r="A90" s="34" t="s">
        <v>84</v>
      </c>
      <c r="B90" s="2"/>
      <c r="C90" s="2"/>
    </row>
    <row r="91" spans="1:11" ht="15" customHeight="1" x14ac:dyDescent="0.25">
      <c r="A91" s="2" t="s">
        <v>1</v>
      </c>
      <c r="B91" s="2"/>
      <c r="C91" s="2"/>
    </row>
    <row r="92" spans="1:11" ht="15" customHeight="1" x14ac:dyDescent="0.25">
      <c r="A92" s="2" t="s">
        <v>88</v>
      </c>
      <c r="B92" s="2"/>
      <c r="C92" s="2"/>
    </row>
    <row r="93" spans="1:11" ht="15" customHeight="1" x14ac:dyDescent="0.25">
      <c r="A93" s="2" t="s">
        <v>4</v>
      </c>
    </row>
    <row r="94" spans="1:11" ht="15" customHeight="1" x14ac:dyDescent="0.25">
      <c r="A94" s="2" t="s">
        <v>6</v>
      </c>
      <c r="B94" s="2"/>
      <c r="C94" s="2"/>
    </row>
    <row r="95" spans="1:11" x14ac:dyDescent="0.25">
      <c r="A95" s="2" t="s">
        <v>7</v>
      </c>
      <c r="B95" s="2"/>
      <c r="C95" s="2"/>
    </row>
    <row r="96" spans="1:11" x14ac:dyDescent="0.25">
      <c r="A96" s="2" t="s">
        <v>89</v>
      </c>
      <c r="B96" s="2"/>
      <c r="C96" s="2"/>
    </row>
    <row r="97" spans="5:18" ht="15.75" x14ac:dyDescent="0.25">
      <c r="N97" s="20"/>
      <c r="O97" s="20"/>
    </row>
    <row r="98" spans="5:18" ht="15.75" x14ac:dyDescent="0.25">
      <c r="N98" s="20"/>
      <c r="O98" s="21"/>
      <c r="R98" s="20"/>
    </row>
    <row r="99" spans="5:18" ht="15.75" x14ac:dyDescent="0.25">
      <c r="E99" s="52"/>
      <c r="F99" s="52"/>
      <c r="G99" s="52"/>
      <c r="H99" s="52"/>
      <c r="I99" s="52"/>
      <c r="N99" s="21"/>
      <c r="O99" s="22"/>
      <c r="R99" s="22"/>
    </row>
    <row r="100" spans="5:18" x14ac:dyDescent="0.25">
      <c r="E100" s="53"/>
      <c r="F100" s="53"/>
      <c r="G100" s="53"/>
      <c r="H100" s="53"/>
      <c r="I100" s="53"/>
      <c r="N100" s="22"/>
      <c r="O100" s="22"/>
      <c r="R100" s="22"/>
    </row>
    <row r="101" spans="5:18" x14ac:dyDescent="0.25">
      <c r="E101" s="53"/>
      <c r="F101" s="53"/>
      <c r="G101" s="53"/>
      <c r="H101" s="53"/>
      <c r="I101" s="53"/>
    </row>
  </sheetData>
  <mergeCells count="5">
    <mergeCell ref="A2:J2"/>
    <mergeCell ref="A3:J3"/>
    <mergeCell ref="A4:J4"/>
    <mergeCell ref="A5:J5"/>
    <mergeCell ref="A6:J6"/>
  </mergeCells>
  <phoneticPr fontId="10" type="noConversion"/>
  <printOptions horizontalCentered="1"/>
  <pageMargins left="0.25" right="0.25" top="0.75" bottom="0.75" header="0.3" footer="0.3"/>
  <pageSetup scale="62" fitToHeight="0" orientation="portrait" verticalDpi="4294967293" r:id="rId1"/>
  <ignoredErrors>
    <ignoredError sqref="E62 E26:F26 G62 J76:J88 H11:H88 J64:J74 I10:J6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2025-06-04T15:33:46Z</cp:lastPrinted>
  <dcterms:created xsi:type="dcterms:W3CDTF">2021-07-05T13:45:25Z</dcterms:created>
  <dcterms:modified xsi:type="dcterms:W3CDTF">2025-06-04T15:33:51Z</dcterms:modified>
</cp:coreProperties>
</file>