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OS\Escritorio\DIVISION PRESUPUESTO\AÑO 2024\OAI-2024\Ejecucion Mensual 2024\"/>
    </mc:Choice>
  </mc:AlternateContent>
  <xr:revisionPtr revIDLastSave="0" documentId="8_{3FECC108-450D-43CF-B5E0-4FDE640C7D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state="hidden" r:id="rId2"/>
    <sheet name="Hoja3" sheetId="3" state="hidden" r:id="rId3"/>
  </sheets>
  <definedNames>
    <definedName name="_xlnm.Print_Area" localSheetId="0">Hoja1!$A$1:$Q$108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5" i="1" l="1"/>
  <c r="Q88" i="1" s="1"/>
  <c r="Q61" i="1"/>
  <c r="P16" i="1"/>
  <c r="Q16" i="1" s="1"/>
  <c r="Q11" i="1"/>
  <c r="Q64" i="1"/>
  <c r="Q63" i="1"/>
  <c r="Q60" i="1"/>
  <c r="Q59" i="1"/>
  <c r="Q58" i="1"/>
  <c r="Q57" i="1"/>
  <c r="Q56" i="1"/>
  <c r="Q55" i="1"/>
  <c r="Q54" i="1"/>
  <c r="Q53" i="1"/>
  <c r="Q42" i="1"/>
  <c r="Q37" i="1"/>
  <c r="Q36" i="1"/>
  <c r="Q35" i="1"/>
  <c r="Q34" i="1"/>
  <c r="Q33" i="1"/>
  <c r="Q32" i="1"/>
  <c r="Q31" i="1"/>
  <c r="Q30" i="1"/>
  <c r="Q29" i="1"/>
  <c r="Q28" i="1"/>
  <c r="Q27" i="1"/>
  <c r="Q25" i="1"/>
  <c r="Q24" i="1"/>
  <c r="Q23" i="1"/>
  <c r="Q22" i="1"/>
  <c r="Q21" i="1"/>
  <c r="Q20" i="1"/>
  <c r="Q19" i="1"/>
  <c r="Q18" i="1"/>
  <c r="Q17" i="1"/>
  <c r="Q15" i="1"/>
  <c r="Q14" i="1"/>
  <c r="Q13" i="1"/>
  <c r="Q12" i="1"/>
  <c r="P10" i="1"/>
  <c r="P26" i="1"/>
  <c r="Q26" i="1" s="1"/>
  <c r="P36" i="1"/>
  <c r="P52" i="1"/>
  <c r="Q52" i="1" s="1"/>
  <c r="P62" i="1"/>
  <c r="Q62" i="1" s="1"/>
  <c r="P64" i="1"/>
  <c r="P65" i="1"/>
  <c r="P66" i="1"/>
  <c r="P67" i="1"/>
  <c r="P68" i="1"/>
  <c r="P69" i="1"/>
  <c r="P70" i="1"/>
  <c r="P71" i="1"/>
  <c r="P72" i="1"/>
  <c r="P73" i="1"/>
  <c r="O64" i="1"/>
  <c r="O65" i="1"/>
  <c r="O66" i="1"/>
  <c r="O67" i="1"/>
  <c r="O68" i="1"/>
  <c r="O69" i="1"/>
  <c r="O70" i="1"/>
  <c r="O71" i="1"/>
  <c r="O72" i="1"/>
  <c r="O73" i="1"/>
  <c r="O62" i="1"/>
  <c r="O52" i="1"/>
  <c r="O36" i="1"/>
  <c r="O26" i="1"/>
  <c r="O16" i="1"/>
  <c r="O10" i="1"/>
  <c r="N16" i="1"/>
  <c r="M16" i="1"/>
  <c r="M10" i="1"/>
  <c r="N52" i="1"/>
  <c r="N10" i="1"/>
  <c r="N26" i="1"/>
  <c r="N36" i="1"/>
  <c r="N62" i="1"/>
  <c r="N65" i="1"/>
  <c r="N66" i="1"/>
  <c r="N67" i="1"/>
  <c r="N68" i="1"/>
  <c r="N69" i="1"/>
  <c r="N70" i="1"/>
  <c r="N71" i="1"/>
  <c r="N72" i="1"/>
  <c r="N73" i="1"/>
  <c r="E16" i="1"/>
  <c r="F16" i="1"/>
  <c r="G16" i="1"/>
  <c r="H16" i="1"/>
  <c r="I16" i="1"/>
  <c r="J16" i="1"/>
  <c r="L10" i="1"/>
  <c r="L16" i="1"/>
  <c r="K16" i="1"/>
  <c r="F10" i="1"/>
  <c r="G10" i="1"/>
  <c r="H10" i="1"/>
  <c r="I10" i="1"/>
  <c r="J10" i="1"/>
  <c r="K10" i="1"/>
  <c r="E10" i="1"/>
  <c r="M26" i="1"/>
  <c r="M36" i="1"/>
  <c r="M52" i="1"/>
  <c r="M63" i="1"/>
  <c r="M62" i="1" s="1"/>
  <c r="M65" i="1"/>
  <c r="M66" i="1"/>
  <c r="M67" i="1"/>
  <c r="M68" i="1"/>
  <c r="M69" i="1"/>
  <c r="M70" i="1"/>
  <c r="M71" i="1"/>
  <c r="M72" i="1"/>
  <c r="M73" i="1"/>
  <c r="L36" i="1"/>
  <c r="L52" i="1"/>
  <c r="L63" i="1"/>
  <c r="L62" i="1" s="1"/>
  <c r="L26" i="1"/>
  <c r="L73" i="1"/>
  <c r="L72" i="1"/>
  <c r="L71" i="1"/>
  <c r="L70" i="1"/>
  <c r="L69" i="1"/>
  <c r="L68" i="1"/>
  <c r="L67" i="1"/>
  <c r="L66" i="1"/>
  <c r="L65" i="1"/>
  <c r="K62" i="1"/>
  <c r="K26" i="1"/>
  <c r="K73" i="1"/>
  <c r="K72" i="1"/>
  <c r="K71" i="1"/>
  <c r="K70" i="1"/>
  <c r="K69" i="1"/>
  <c r="K68" i="1"/>
  <c r="K67" i="1"/>
  <c r="K66" i="1"/>
  <c r="K65" i="1"/>
  <c r="K52" i="1"/>
  <c r="J26" i="1"/>
  <c r="J52" i="1"/>
  <c r="J63" i="1"/>
  <c r="J65" i="1"/>
  <c r="J66" i="1"/>
  <c r="J67" i="1"/>
  <c r="J68" i="1"/>
  <c r="J69" i="1"/>
  <c r="J70" i="1"/>
  <c r="J71" i="1"/>
  <c r="J72" i="1"/>
  <c r="J73" i="1"/>
  <c r="I26" i="1"/>
  <c r="I52" i="1"/>
  <c r="I63" i="1"/>
  <c r="I65" i="1"/>
  <c r="I66" i="1"/>
  <c r="I67" i="1"/>
  <c r="I68" i="1"/>
  <c r="I69" i="1"/>
  <c r="I70" i="1"/>
  <c r="I71" i="1"/>
  <c r="I72" i="1"/>
  <c r="I73" i="1"/>
  <c r="H52" i="1"/>
  <c r="H63" i="1"/>
  <c r="H65" i="1"/>
  <c r="H66" i="1"/>
  <c r="H67" i="1"/>
  <c r="H68" i="1"/>
  <c r="H69" i="1"/>
  <c r="H70" i="1"/>
  <c r="H71" i="1"/>
  <c r="H72" i="1"/>
  <c r="H73" i="1"/>
  <c r="H36" i="1"/>
  <c r="P75" i="1" l="1"/>
  <c r="P88" i="1" s="1"/>
  <c r="Q10" i="1"/>
  <c r="O75" i="1"/>
  <c r="O88" i="1" s="1"/>
  <c r="M75" i="1"/>
  <c r="M88" i="1" s="1"/>
  <c r="N75" i="1"/>
  <c r="N88" i="1" s="1"/>
  <c r="K75" i="1"/>
  <c r="K88" i="1" s="1"/>
  <c r="L75" i="1"/>
  <c r="L88" i="1" s="1"/>
  <c r="J75" i="1"/>
  <c r="J88" i="1" s="1"/>
  <c r="I75" i="1"/>
  <c r="I88" i="1" s="1"/>
  <c r="H26" i="1"/>
  <c r="H75" i="1" s="1"/>
  <c r="G26" i="1"/>
  <c r="G62" i="1"/>
  <c r="G52" i="1"/>
  <c r="C62" i="1"/>
  <c r="C70" i="1"/>
  <c r="C67" i="1"/>
  <c r="C52" i="1"/>
  <c r="C44" i="1"/>
  <c r="C36" i="1"/>
  <c r="C26" i="1"/>
  <c r="C16" i="1"/>
  <c r="C10" i="1"/>
  <c r="C75" i="1" l="1"/>
  <c r="C88" i="1" s="1"/>
  <c r="H88" i="1"/>
  <c r="G38" i="1"/>
  <c r="G39" i="1"/>
  <c r="G40" i="1"/>
  <c r="G41" i="1"/>
  <c r="G43" i="1"/>
  <c r="G44" i="1"/>
  <c r="G45" i="1"/>
  <c r="G46" i="1"/>
  <c r="G47" i="1"/>
  <c r="G48" i="1"/>
  <c r="G49" i="1"/>
  <c r="G50" i="1"/>
  <c r="G51" i="1"/>
  <c r="G65" i="1"/>
  <c r="G66" i="1"/>
  <c r="G67" i="1"/>
  <c r="G75" i="1" s="1"/>
  <c r="G68" i="1"/>
  <c r="G69" i="1"/>
  <c r="G70" i="1"/>
  <c r="G71" i="1"/>
  <c r="G72" i="1"/>
  <c r="G73" i="1"/>
  <c r="F26" i="1"/>
  <c r="F38" i="1"/>
  <c r="F39" i="1"/>
  <c r="F40" i="1"/>
  <c r="F41" i="1"/>
  <c r="F43" i="1"/>
  <c r="F44" i="1"/>
  <c r="F45" i="1"/>
  <c r="F46" i="1"/>
  <c r="F47" i="1"/>
  <c r="F48" i="1"/>
  <c r="F49" i="1"/>
  <c r="F50" i="1"/>
  <c r="F51" i="1"/>
  <c r="F65" i="1"/>
  <c r="F66" i="1"/>
  <c r="F67" i="1"/>
  <c r="F68" i="1"/>
  <c r="F69" i="1"/>
  <c r="F70" i="1"/>
  <c r="F71" i="1"/>
  <c r="F72" i="1"/>
  <c r="F73" i="1"/>
  <c r="B62" i="1"/>
  <c r="B10" i="1"/>
  <c r="B52" i="1"/>
  <c r="G88" i="1" l="1"/>
  <c r="B67" i="1"/>
  <c r="B70" i="1"/>
  <c r="B44" i="1"/>
  <c r="B36" i="1"/>
  <c r="B26" i="1"/>
  <c r="B16" i="1"/>
  <c r="B75" i="1" l="1"/>
  <c r="B88" i="1" s="1"/>
  <c r="E52" i="1" l="1"/>
  <c r="F52" i="1"/>
  <c r="F75" i="1" l="1"/>
  <c r="F88" i="1" s="1"/>
  <c r="E68" i="1" l="1"/>
  <c r="Q68" i="1"/>
  <c r="Q66" i="1"/>
  <c r="E66" i="1"/>
  <c r="E71" i="1"/>
  <c r="Q71" i="1"/>
  <c r="Q49" i="1"/>
  <c r="E49" i="1"/>
  <c r="Q38" i="1"/>
  <c r="E38" i="1"/>
  <c r="Q48" i="1"/>
  <c r="E48" i="1"/>
  <c r="E44" i="1"/>
  <c r="Q44" i="1"/>
  <c r="E40" i="1"/>
  <c r="Q40" i="1"/>
  <c r="Q69" i="1"/>
  <c r="E69" i="1"/>
  <c r="Q41" i="1"/>
  <c r="E41" i="1"/>
  <c r="Q70" i="1"/>
  <c r="E70" i="1"/>
  <c r="Q67" i="1"/>
  <c r="E67" i="1"/>
  <c r="E75" i="1"/>
  <c r="E88" i="1"/>
  <c r="E72" i="1"/>
  <c r="Q72" i="1"/>
  <c r="Q47" i="1"/>
  <c r="E47" i="1"/>
  <c r="E65" i="1"/>
  <c r="Q65" i="1"/>
  <c r="E46" i="1"/>
  <c r="Q46" i="1"/>
  <c r="Q45" i="1"/>
  <c r="E45" i="1"/>
  <c r="E43" i="1"/>
  <c r="Q43" i="1"/>
  <c r="Q50" i="1"/>
  <c r="E50" i="1"/>
  <c r="Q39" i="1"/>
  <c r="E39" i="1"/>
  <c r="Q51" i="1"/>
  <c r="E51" i="1"/>
  <c r="E73" i="1"/>
  <c r="Q73" i="1"/>
</calcChain>
</file>

<file path=xl/sharedStrings.xml><?xml version="1.0" encoding="utf-8"?>
<sst xmlns="http://schemas.openxmlformats.org/spreadsheetml/2006/main" count="106" uniqueCount="106">
  <si>
    <t>MINISTERIO DE CULTURA</t>
  </si>
  <si>
    <t xml:space="preserve">1. Gasto devengado. </t>
  </si>
  <si>
    <t>ARCHIVO GENERAL DE LA NACIÓN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</si>
  <si>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</si>
  <si>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</si>
  <si>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</si>
  <si>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</si>
  <si>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</si>
  <si>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</si>
  <si>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</si>
  <si>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</si>
  <si>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</si>
  <si>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</si>
  <si>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</si>
  <si>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</si>
  <si>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</si>
  <si>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</si>
  <si>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</si>
  <si>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</si>
  <si>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</si>
  <si>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</si>
  <si>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</si>
  <si>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</si>
  <si>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</si>
  <si>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</si>
  <si>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</si>
  <si>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</si>
  <si>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</si>
  <si>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2.3.4- PRODUCTOS FARMACEUTICOS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</si>
  <si>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</si>
  <si>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</si>
  <si>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</si>
  <si>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</si>
  <si>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</si>
  <si>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</si>
  <si>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</si>
  <si>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</si>
  <si>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</si>
  <si>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</si>
  <si>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</si>
  <si>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</si>
  <si>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</si>
  <si>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</si>
  <si>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</si>
  <si>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</si>
  <si>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</si>
  <si>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</si>
  <si>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</si>
  <si>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</si>
  <si>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</si>
  <si>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</si>
  <si>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</si>
  <si>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2.6.3- EQUIPO E INSTRUMENTAL, CIENTIFICO Y DE LABORATORIO</t>
  </si>
  <si>
    <t>2.6.4 - VEHÍCULOS Y EQUIPO DE TRANSPORTE, TRACCIÓN Y ELEVACIÓN</t>
  </si>
  <si>
    <t>2.6.5 - MAQUINARIA, OTROS EQUIPOS Y HERRAMIENTAS</t>
  </si>
  <si>
    <t>2.6.6-EQUIPOS DE DEFENSA Y SEGURIDAD</t>
  </si>
  <si>
    <t>2.6.7 - ACTIVOS BIÓLOGICOS CULTIVABLES</t>
  </si>
  <si>
    <t>2.6.8- BIENES INTANGIBLES</t>
  </si>
  <si>
    <t>2.6.9-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</si>
  <si>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</si>
  <si>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</si>
  <si>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</si>
  <si>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</si>
  <si>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</si>
  <si>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</si>
  <si>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</si>
  <si>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</si>
  <si>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</si>
  <si>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</si>
  <si>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</si>
  <si>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</si>
  <si>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</si>
  <si>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</si>
  <si>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</si>
  <si>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</si>
  <si>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</si>
  <si>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</si>
  <si>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</si>
  <si>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</si>
  <si>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</si>
  <si>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</si>
  <si>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</si>
  <si>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</si>
  <si>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Presupuesto Aprobado</t>
  </si>
  <si>
    <t>Notas:</t>
  </si>
  <si>
    <t>2.3.3 - PAPEL, CARTÓN E IMPRESOS</t>
  </si>
  <si>
    <t>2.3.5 - CUERO, CAUCHO Y PLÁSTICO</t>
  </si>
  <si>
    <t>2.2.9- OTRAS CONTRATACIONES DE SERVICIOS</t>
  </si>
  <si>
    <t xml:space="preserve">2. Se presenta el gasto por mes; cada mes se debe actualizar el gasto devengado de los meses anteriores. </t>
  </si>
  <si>
    <t>6. Fuente: Reporte SIGEF</t>
  </si>
  <si>
    <t>Enero</t>
  </si>
  <si>
    <t>TOTAL</t>
  </si>
  <si>
    <t>AÑO 2024</t>
  </si>
  <si>
    <t>Febrero</t>
  </si>
  <si>
    <t>Marzo</t>
  </si>
  <si>
    <t>Presupuesto Modificado</t>
  </si>
  <si>
    <t>Abril</t>
  </si>
  <si>
    <t>Mayo</t>
  </si>
  <si>
    <t>Junio</t>
  </si>
  <si>
    <t xml:space="preserve">  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</si>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</sst>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#,##0.00;\-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4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43" fontId="2" fillId="0" borderId="0" xfId="1" applyFont="1" applyAlignment="1">
      <alignment vertical="center"/>
    </xf>
    <xf numFmtId="43" fontId="2" fillId="0" borderId="0" xfId="1" applyFont="1" applyAlignment="1">
      <alignment vertical="center" wrapText="1"/>
    </xf>
    <xf numFmtId="9" fontId="0" fillId="0" borderId="0" xfId="2" applyFont="1"/>
    <xf numFmtId="0" fontId="5" fillId="0" borderId="0" xfId="0" applyFont="1" applyAlignment="1">
      <alignment horizontal="left" vertical="center" wrapText="1" indent="2"/>
    </xf>
    <xf numFmtId="43" fontId="0" fillId="0" borderId="0" xfId="1" applyFont="1" applyAlignment="1">
      <alignment vertical="center"/>
    </xf>
    <xf numFmtId="43" fontId="0" fillId="0" borderId="0" xfId="1" applyFont="1" applyAlignment="1">
      <alignment vertical="center" wrapText="1"/>
    </xf>
    <xf numFmtId="1" fontId="0" fillId="0" borderId="0" xfId="1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43" fontId="2" fillId="0" borderId="0" xfId="1" applyFont="1" applyAlignment="1">
      <alignment horizontal="right" vertical="center"/>
    </xf>
    <xf numFmtId="1" fontId="2" fillId="0" borderId="0" xfId="1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/>
    <xf numFmtId="0" fontId="0" fillId="0" borderId="0" xfId="0" applyAlignment="1">
      <alignment horizontal="left" vertical="center" wrapText="1" indent="2"/>
    </xf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43" fontId="2" fillId="0" borderId="1" xfId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165" fontId="2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readingOrder="2"/>
    </xf>
    <xf numFmtId="0" fontId="8" fillId="0" borderId="0" xfId="0" applyFont="1" applyAlignment="1">
      <alignment horizontal="center" readingOrder="2"/>
    </xf>
    <xf numFmtId="0" fontId="9" fillId="0" borderId="0" xfId="0" applyFont="1" applyAlignment="1">
      <alignment horizontal="center" readingOrder="2"/>
    </xf>
    <xf numFmtId="166" fontId="0" fillId="0" borderId="0" xfId="0" applyNumberFormat="1"/>
    <xf numFmtId="1" fontId="0" fillId="0" borderId="0" xfId="1" applyNumberFormat="1" applyFont="1" applyAlignment="1">
      <alignment vertical="center" wrapText="1"/>
    </xf>
    <xf numFmtId="1" fontId="2" fillId="0" borderId="0" xfId="1" applyNumberFormat="1" applyFont="1" applyAlignment="1">
      <alignment vertical="center" wrapText="1"/>
    </xf>
    <xf numFmtId="43" fontId="1" fillId="0" borderId="0" xfId="1" applyFont="1" applyAlignment="1">
      <alignment vertical="center" wrapText="1"/>
    </xf>
    <xf numFmtId="43" fontId="2" fillId="0" borderId="0" xfId="0" applyNumberFormat="1" applyFont="1" applyAlignment="1">
      <alignment horizontal="left" vertical="center" wrapText="1"/>
    </xf>
    <xf numFmtId="43" fontId="2" fillId="0" borderId="0" xfId="1" applyFont="1" applyAlignment="1">
      <alignment horizontal="right" vertical="center" wrapText="1"/>
    </xf>
    <xf numFmtId="1" fontId="6" fillId="0" borderId="0" xfId="0" applyNumberFormat="1" applyFont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43" fontId="1" fillId="0" borderId="0" xfId="1" applyFont="1" applyAlignment="1">
      <alignment vertical="center"/>
    </xf>
    <xf numFmtId="43" fontId="6" fillId="0" borderId="0" xfId="1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508000</xdr:colOff>
      <xdr:row>0</xdr:row>
      <xdr:rowOff>154706</xdr:rowOff>
    </xdr:from>
    <xdr:to>
      <xdr:col>14</xdr:col>
      <xdr:colOff>809234</xdr:colOff>
      <xdr:row>5</xdr:row>
      <xdr:rowOff>70288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47600" y="154706"/>
          <a:ext cx="3349234" cy="10077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347383</xdr:colOff>
      <xdr:row>0</xdr:row>
      <xdr:rowOff>89647</xdr:rowOff>
    </xdr:from>
    <xdr:to>
      <xdr:col>0</xdr:col>
      <xdr:colOff>2252382</xdr:colOff>
      <xdr:row>5</xdr:row>
      <xdr:rowOff>100853</xdr:rowOff>
    </xdr:to>
    <xdr:pic>
      <xdr:nvPicPr>
        <xdr:cNvPr id="6" name="5 Imagen" descr="Resultado de imagen para ministerio de cultura rd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7383" y="89647"/>
          <a:ext cx="1904999" cy="10757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895351</xdr:colOff>
      <xdr:row>97</xdr:row>
      <xdr:rowOff>189953</xdr:rowOff>
    </xdr:from>
    <xdr:to>
      <xdr:col>5</xdr:col>
      <xdr:colOff>923925</xdr:colOff>
      <xdr:row>104</xdr:row>
      <xdr:rowOff>82090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C818D5B-98FA-4B85-8436-7D771A9D5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1" y="19874953"/>
          <a:ext cx="2162174" cy="1251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444537</xdr:colOff>
      <xdr:row>96</xdr:row>
      <xdr:rowOff>95112</xdr:rowOff>
    </xdr:from>
    <xdr:to>
      <xdr:col>12</xdr:col>
      <xdr:colOff>615903</xdr:colOff>
      <xdr:row>107</xdr:row>
      <xdr:rowOff>155493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8A3A680-FBB7-40CD-B473-8D4A4B7D7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37" y="19576912"/>
          <a:ext cx="2203366" cy="21939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01"/>
  <sheetViews>
    <sheetView showGridLines="0" tabSelected="1" topLeftCell="A9" zoomScale="55" zoomScaleNormal="55" workbookViewId="0">
      <selection activeCell="Q1" sqref="Q1"/>
    </sheetView>
  </sheetViews>
  <sheetFormatPr baseColWidth="10" defaultColWidth="9.140625" defaultRowHeight="15" x14ac:dyDescent="0.25"/>
  <cols>
    <col min="1" max="1" width="41.140625" customWidth="1"/>
    <col min="2" max="3" width="16" bestFit="1" customWidth="1"/>
    <col min="4" max="4" width="0.7109375" customWidth="1"/>
    <col min="5" max="10" width="15.140625" bestFit="1" customWidth="1"/>
    <col min="11" max="16" width="15.140625" customWidth="1"/>
    <col min="17" max="17" width="16" bestFit="1" customWidth="1"/>
    <col min="18" max="18" width="16.7109375" bestFit="1" customWidth="1"/>
    <col min="19" max="20" width="13.5703125" bestFit="1" customWidth="1"/>
    <col min="21" max="23" width="14.140625" bestFit="1" customWidth="1"/>
    <col min="24" max="24" width="14.140625" customWidth="1"/>
    <col min="25" max="28" width="14.140625" bestFit="1" customWidth="1"/>
    <col min="30" max="30" width="96.7109375" bestFit="1" customWidth="1"/>
    <col min="32" max="39" width="6" bestFit="1" customWidth="1"/>
    <col min="40" max="41" width="7" bestFit="1" customWidth="1"/>
  </cols>
  <sheetData>
    <row r="1" spans="1:41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41" ht="18.75" customHeight="1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AD2" s="2"/>
    </row>
    <row r="3" spans="1:41" ht="18.75" customHeight="1" x14ac:dyDescent="0.25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AD3" s="2"/>
    </row>
    <row r="4" spans="1:41" ht="18.75" customHeight="1" x14ac:dyDescent="0.25">
      <c r="A4" s="46" t="s">
        <v>92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AD4" s="2"/>
    </row>
    <row r="5" spans="1:41" ht="15.75" customHeight="1" x14ac:dyDescent="0.25">
      <c r="A5" s="46" t="s">
        <v>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AD5" s="2"/>
    </row>
    <row r="6" spans="1:41" x14ac:dyDescent="0.25">
      <c r="A6" s="47" t="s">
        <v>5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AD6" s="2"/>
    </row>
    <row r="7" spans="1:41" ht="8.25" customHeight="1" x14ac:dyDescent="0.25">
      <c r="AD7" s="2"/>
    </row>
    <row r="8" spans="1:41" ht="31.5" x14ac:dyDescent="0.25">
      <c r="A8" s="3" t="s">
        <v>8</v>
      </c>
      <c r="B8" s="4" t="s">
        <v>83</v>
      </c>
      <c r="C8" s="4" t="s">
        <v>95</v>
      </c>
      <c r="D8" s="4"/>
      <c r="E8" s="4" t="s">
        <v>90</v>
      </c>
      <c r="F8" s="4" t="s">
        <v>93</v>
      </c>
      <c r="G8" s="4" t="s">
        <v>94</v>
      </c>
      <c r="H8" s="4" t="s">
        <v>96</v>
      </c>
      <c r="I8" s="4" t="s">
        <v>97</v>
      </c>
      <c r="J8" s="4" t="s">
        <v>98</v>
      </c>
      <c r="K8" s="4" t="s">
        <v>100</v>
      </c>
      <c r="L8" s="4" t="s">
        <v>101</v>
      </c>
      <c r="M8" s="4" t="s">
        <v>102</v>
      </c>
      <c r="N8" s="4" t="s">
        <v>103</v>
      </c>
      <c r="O8" s="4" t="s">
        <v>104</v>
      </c>
      <c r="P8" s="4" t="s">
        <v>105</v>
      </c>
      <c r="Q8" s="4" t="s">
        <v>91</v>
      </c>
      <c r="AN8" s="5"/>
      <c r="AO8" s="5"/>
    </row>
    <row r="9" spans="1:41" x14ac:dyDescent="0.25">
      <c r="A9" s="6" t="s">
        <v>9</v>
      </c>
      <c r="B9" s="6"/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AF9" s="8"/>
      <c r="AG9" s="8"/>
      <c r="AH9" s="8"/>
      <c r="AI9" s="8"/>
      <c r="AJ9" s="8"/>
      <c r="AK9" s="8"/>
      <c r="AL9" s="8"/>
      <c r="AM9" s="8"/>
      <c r="AN9" s="8"/>
      <c r="AO9" s="8"/>
    </row>
    <row r="10" spans="1:41" x14ac:dyDescent="0.25">
      <c r="A10" s="9" t="s">
        <v>10</v>
      </c>
      <c r="B10" s="39">
        <f>SUM(B11:B15)</f>
        <v>263584611</v>
      </c>
      <c r="C10" s="39">
        <f>SUM(C11:C15)</f>
        <v>264607206.59999999</v>
      </c>
      <c r="D10" s="10"/>
      <c r="E10" s="10">
        <f>SUM(E11:E15)</f>
        <v>16409725.43</v>
      </c>
      <c r="F10" s="10">
        <f t="shared" ref="F10:K10" si="0">SUM(F11:F15)</f>
        <v>15262574.02</v>
      </c>
      <c r="G10" s="10">
        <f t="shared" si="0"/>
        <v>16381530.25</v>
      </c>
      <c r="H10" s="10">
        <f t="shared" si="0"/>
        <v>15870628.84</v>
      </c>
      <c r="I10" s="10">
        <f t="shared" si="0"/>
        <v>27665079.510000002</v>
      </c>
      <c r="J10" s="10">
        <f t="shared" si="0"/>
        <v>15972918.029999999</v>
      </c>
      <c r="K10" s="10">
        <f t="shared" si="0"/>
        <v>16041957.950000001</v>
      </c>
      <c r="L10" s="10">
        <f>SUM(L11:L15)</f>
        <v>16252045.660000002</v>
      </c>
      <c r="M10" s="10">
        <f>SUM(M11:M15)</f>
        <v>16504423.02</v>
      </c>
      <c r="N10" s="10">
        <f>SUM(N11:N15)</f>
        <v>30035720.91</v>
      </c>
      <c r="O10" s="10">
        <f>SUM(O11:O15)</f>
        <v>30458505.41</v>
      </c>
      <c r="P10" s="10">
        <f>SUM(P11:P15)</f>
        <v>30172165.789999999</v>
      </c>
      <c r="Q10" s="11">
        <f>SUM(E10:P10)</f>
        <v>247027274.82000002</v>
      </c>
      <c r="AF10" s="12"/>
    </row>
    <row r="11" spans="1:41" x14ac:dyDescent="0.25">
      <c r="A11" s="13" t="s">
        <v>11</v>
      </c>
      <c r="B11" s="15">
        <v>192087000</v>
      </c>
      <c r="C11" s="15">
        <v>193109595.59999999</v>
      </c>
      <c r="D11" s="8"/>
      <c r="E11" s="14">
        <v>13675638.779999999</v>
      </c>
      <c r="F11" s="14">
        <v>12595750</v>
      </c>
      <c r="G11" s="14">
        <v>13649115.02</v>
      </c>
      <c r="H11" s="14">
        <v>12931667.4</v>
      </c>
      <c r="I11" s="14">
        <v>12919250</v>
      </c>
      <c r="J11" s="14">
        <v>13224346.68</v>
      </c>
      <c r="K11" s="14">
        <v>13222750</v>
      </c>
      <c r="L11" s="14">
        <v>13316073.49</v>
      </c>
      <c r="M11" s="14">
        <v>13465286.9</v>
      </c>
      <c r="N11" s="14">
        <v>13338451.890000001</v>
      </c>
      <c r="O11" s="14">
        <v>27288202.739999998</v>
      </c>
      <c r="P11" s="14">
        <v>13437658.16</v>
      </c>
      <c r="Q11" s="15">
        <f>SUM(E11:P11)</f>
        <v>173064191.06</v>
      </c>
    </row>
    <row r="12" spans="1:41" x14ac:dyDescent="0.25">
      <c r="A12" s="13" t="s">
        <v>12</v>
      </c>
      <c r="B12" s="15">
        <v>43625000</v>
      </c>
      <c r="C12" s="15">
        <v>43625000</v>
      </c>
      <c r="D12" s="8"/>
      <c r="E12" s="14">
        <v>789000</v>
      </c>
      <c r="F12" s="14">
        <v>745382.58</v>
      </c>
      <c r="G12" s="14">
        <v>761425.59</v>
      </c>
      <c r="H12" s="14">
        <v>971653.4</v>
      </c>
      <c r="I12" s="14">
        <v>12775397.73</v>
      </c>
      <c r="J12" s="14">
        <v>734650.67</v>
      </c>
      <c r="K12" s="14">
        <v>801584.71</v>
      </c>
      <c r="L12" s="14">
        <v>908780.13</v>
      </c>
      <c r="M12" s="14">
        <v>1005444.25</v>
      </c>
      <c r="N12" s="14">
        <v>14683942.640000001</v>
      </c>
      <c r="O12" s="14">
        <v>1153927.3899999999</v>
      </c>
      <c r="P12" s="14">
        <v>14700395.25</v>
      </c>
      <c r="Q12" s="15">
        <f t="shared" ref="Q11:Q73" si="1">SUM(E12:P12)</f>
        <v>50031584.340000004</v>
      </c>
    </row>
    <row r="13" spans="1:41" ht="30" customHeight="1" x14ac:dyDescent="0.25">
      <c r="A13" s="13" t="s">
        <v>13</v>
      </c>
      <c r="B13" s="15">
        <v>100000</v>
      </c>
      <c r="C13" s="15">
        <v>100000</v>
      </c>
      <c r="D13" s="8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4">
        <v>10182.4</v>
      </c>
      <c r="M13" s="16">
        <v>0</v>
      </c>
      <c r="N13" s="16">
        <v>0</v>
      </c>
      <c r="O13" s="16">
        <v>0</v>
      </c>
      <c r="P13" s="16">
        <v>0</v>
      </c>
      <c r="Q13" s="15">
        <f t="shared" si="1"/>
        <v>10182.4</v>
      </c>
    </row>
    <row r="14" spans="1:41" ht="31.5" hidden="1" customHeight="1" x14ac:dyDescent="0.25">
      <c r="A14" s="13" t="s">
        <v>14</v>
      </c>
      <c r="B14" s="15"/>
      <c r="C14" s="15"/>
      <c r="D14" s="8"/>
      <c r="E14" s="16">
        <v>0</v>
      </c>
      <c r="F14" s="16">
        <v>0</v>
      </c>
      <c r="G14" s="16">
        <v>0</v>
      </c>
      <c r="H14" s="16"/>
      <c r="I14" s="16"/>
      <c r="J14" s="16"/>
      <c r="K14" s="16"/>
      <c r="L14" s="16"/>
      <c r="M14" s="16"/>
      <c r="N14" s="16"/>
      <c r="O14" s="16"/>
      <c r="P14" s="16"/>
      <c r="Q14" s="15">
        <f t="shared" si="1"/>
        <v>0</v>
      </c>
    </row>
    <row r="15" spans="1:41" ht="31.5" customHeight="1" x14ac:dyDescent="0.25">
      <c r="A15" s="13" t="s">
        <v>15</v>
      </c>
      <c r="B15" s="15">
        <v>27772611</v>
      </c>
      <c r="C15" s="15">
        <v>27772611</v>
      </c>
      <c r="D15" s="8"/>
      <c r="E15" s="14">
        <v>1945086.65</v>
      </c>
      <c r="F15" s="14">
        <v>1921441.44</v>
      </c>
      <c r="G15" s="14">
        <v>1970989.64</v>
      </c>
      <c r="H15" s="14">
        <v>1967308.04</v>
      </c>
      <c r="I15" s="14">
        <v>1970431.78</v>
      </c>
      <c r="J15" s="14">
        <v>2013920.68</v>
      </c>
      <c r="K15" s="14">
        <v>2017623.24</v>
      </c>
      <c r="L15" s="14">
        <v>2017009.64</v>
      </c>
      <c r="M15" s="14">
        <v>2033691.87</v>
      </c>
      <c r="N15" s="14">
        <v>2013326.38</v>
      </c>
      <c r="O15" s="14">
        <v>2016375.28</v>
      </c>
      <c r="P15" s="14">
        <v>2034112.38</v>
      </c>
      <c r="Q15" s="15">
        <f t="shared" si="1"/>
        <v>23921317.02</v>
      </c>
    </row>
    <row r="16" spans="1:41" x14ac:dyDescent="0.25">
      <c r="A16" s="9" t="s">
        <v>16</v>
      </c>
      <c r="B16" s="39">
        <f>SUM(B17:B25)</f>
        <v>63975000</v>
      </c>
      <c r="C16" s="39">
        <f>SUM(C17:C25)</f>
        <v>86098907.329999998</v>
      </c>
      <c r="E16" s="17">
        <f>SUM(D17:E25)</f>
        <v>1489236.37</v>
      </c>
      <c r="F16" s="17">
        <f>SUM(F17:F25)</f>
        <v>1575011.74</v>
      </c>
      <c r="G16" s="17">
        <f>SUM(G18:G25)</f>
        <v>5157642.91</v>
      </c>
      <c r="H16" s="17">
        <f>SUM(H17:H25)</f>
        <v>4535265.66</v>
      </c>
      <c r="I16" s="17">
        <f>SUM(I17:I25)</f>
        <v>7857264.6999999993</v>
      </c>
      <c r="J16" s="17">
        <f>SUM(J17:J25)</f>
        <v>5699740.4100000001</v>
      </c>
      <c r="K16" s="17">
        <f t="shared" ref="K16" si="2">SUM(J17:K25)</f>
        <v>10672445.290000001</v>
      </c>
      <c r="L16" s="17">
        <f>SUM(L17:L25)</f>
        <v>2484801.2900000005</v>
      </c>
      <c r="M16" s="17">
        <f>SUM(M17:M25)</f>
        <v>3809865.05</v>
      </c>
      <c r="N16" s="17">
        <f>SUM(N17:N25)</f>
        <v>4595811.25</v>
      </c>
      <c r="O16" s="17">
        <f>SUM(O17:O25)</f>
        <v>4938397.79</v>
      </c>
      <c r="P16" s="17">
        <f>SUM(P17:P25)</f>
        <v>14777023.439999999</v>
      </c>
      <c r="Q16" s="11">
        <f t="shared" si="1"/>
        <v>67592505.899999991</v>
      </c>
    </row>
    <row r="17" spans="1:17" x14ac:dyDescent="0.25">
      <c r="A17" s="13" t="s">
        <v>17</v>
      </c>
      <c r="B17" s="15">
        <v>15535000</v>
      </c>
      <c r="C17" s="15">
        <v>15535000</v>
      </c>
      <c r="D17" s="5"/>
      <c r="E17" s="14">
        <v>1095021.53</v>
      </c>
      <c r="F17" s="14">
        <v>1158801.48</v>
      </c>
      <c r="G17" s="14">
        <v>983383.97</v>
      </c>
      <c r="H17" s="14">
        <v>1091960.93</v>
      </c>
      <c r="I17" s="14">
        <v>1193969.72</v>
      </c>
      <c r="J17" s="14">
        <v>1159413.04</v>
      </c>
      <c r="K17" s="14">
        <v>1243827.71</v>
      </c>
      <c r="L17" s="14">
        <v>1356082.36</v>
      </c>
      <c r="M17" s="14">
        <v>910646.01</v>
      </c>
      <c r="N17" s="14">
        <v>1035780.54</v>
      </c>
      <c r="O17" s="14">
        <v>1173599.67</v>
      </c>
      <c r="P17" s="14">
        <v>1272160</v>
      </c>
      <c r="Q17" s="15">
        <f t="shared" si="1"/>
        <v>13674646.959999999</v>
      </c>
    </row>
    <row r="18" spans="1:17" ht="25.5" x14ac:dyDescent="0.25">
      <c r="A18" s="13" t="s">
        <v>18</v>
      </c>
      <c r="B18" s="15">
        <v>7650000</v>
      </c>
      <c r="C18" s="15">
        <v>14491725</v>
      </c>
      <c r="E18" s="16">
        <v>0</v>
      </c>
      <c r="F18" s="16">
        <v>0</v>
      </c>
      <c r="G18" s="14">
        <v>1089991.23</v>
      </c>
      <c r="H18" s="14">
        <v>110862.77</v>
      </c>
      <c r="I18" s="14">
        <v>699470</v>
      </c>
      <c r="J18" s="14">
        <v>158012.15</v>
      </c>
      <c r="K18" s="14">
        <v>833601.2</v>
      </c>
      <c r="L18" s="14">
        <v>12519.8</v>
      </c>
      <c r="M18" s="14">
        <v>402301</v>
      </c>
      <c r="N18" s="14">
        <v>844808.51</v>
      </c>
      <c r="O18" s="14">
        <v>978065</v>
      </c>
      <c r="P18" s="14">
        <v>3244056.88</v>
      </c>
      <c r="Q18" s="15">
        <f t="shared" si="1"/>
        <v>8373688.5399999991</v>
      </c>
    </row>
    <row r="19" spans="1:17" x14ac:dyDescent="0.25">
      <c r="A19" s="13" t="s">
        <v>19</v>
      </c>
      <c r="B19" s="15">
        <v>550000</v>
      </c>
      <c r="C19" s="15">
        <v>550000</v>
      </c>
      <c r="E19" s="14">
        <v>18450</v>
      </c>
      <c r="F19" s="14">
        <v>21850</v>
      </c>
      <c r="G19" s="14">
        <v>40950</v>
      </c>
      <c r="H19" s="14">
        <v>44300</v>
      </c>
      <c r="I19" s="14">
        <v>13850</v>
      </c>
      <c r="J19" s="14">
        <v>12750</v>
      </c>
      <c r="K19" s="14">
        <v>5300</v>
      </c>
      <c r="L19" s="14">
        <v>46537.5</v>
      </c>
      <c r="M19" s="16">
        <v>0</v>
      </c>
      <c r="N19" s="14">
        <v>52150</v>
      </c>
      <c r="O19" s="14">
        <v>38750</v>
      </c>
      <c r="P19" s="14">
        <v>20350</v>
      </c>
      <c r="Q19" s="15">
        <f t="shared" si="1"/>
        <v>315237.5</v>
      </c>
    </row>
    <row r="20" spans="1:17" x14ac:dyDescent="0.25">
      <c r="A20" s="13" t="s">
        <v>20</v>
      </c>
      <c r="B20" s="15">
        <v>280000</v>
      </c>
      <c r="C20" s="15">
        <v>630000</v>
      </c>
      <c r="E20" s="16">
        <v>0</v>
      </c>
      <c r="F20" s="16">
        <v>0</v>
      </c>
      <c r="G20" s="14">
        <v>80000</v>
      </c>
      <c r="H20" s="16">
        <v>0</v>
      </c>
      <c r="I20" s="16">
        <v>0</v>
      </c>
      <c r="J20" s="14">
        <v>13200</v>
      </c>
      <c r="K20" s="14">
        <v>210968.08</v>
      </c>
      <c r="L20" s="14">
        <v>56500</v>
      </c>
      <c r="M20" s="16">
        <v>0</v>
      </c>
      <c r="N20" s="14">
        <v>1970</v>
      </c>
      <c r="O20" s="14">
        <v>0</v>
      </c>
      <c r="P20" s="14">
        <v>0</v>
      </c>
      <c r="Q20" s="15">
        <f t="shared" si="1"/>
        <v>362638.07999999996</v>
      </c>
    </row>
    <row r="21" spans="1:17" x14ac:dyDescent="0.25">
      <c r="A21" s="13" t="s">
        <v>21</v>
      </c>
      <c r="B21" s="15">
        <v>5200000</v>
      </c>
      <c r="C21" s="15">
        <v>8590731.9700000007</v>
      </c>
      <c r="E21" s="16">
        <v>0</v>
      </c>
      <c r="F21" s="16">
        <v>0</v>
      </c>
      <c r="G21" s="14">
        <v>123664</v>
      </c>
      <c r="H21" s="14">
        <v>1108156.18</v>
      </c>
      <c r="I21" s="14">
        <v>332688.34000000003</v>
      </c>
      <c r="J21" s="14">
        <v>142902.25</v>
      </c>
      <c r="K21" s="14">
        <v>642064.28</v>
      </c>
      <c r="L21" s="14">
        <v>70604.12</v>
      </c>
      <c r="M21" s="14">
        <v>295974.65999999997</v>
      </c>
      <c r="N21" s="14">
        <v>76409.72</v>
      </c>
      <c r="O21" s="14">
        <v>470649.92</v>
      </c>
      <c r="P21" s="14">
        <v>65372</v>
      </c>
      <c r="Q21" s="15">
        <f t="shared" si="1"/>
        <v>3328485.47</v>
      </c>
    </row>
    <row r="22" spans="1:17" x14ac:dyDescent="0.25">
      <c r="A22" s="13" t="s">
        <v>22</v>
      </c>
      <c r="B22" s="15">
        <v>6000000</v>
      </c>
      <c r="C22" s="15">
        <v>8552000</v>
      </c>
      <c r="E22" s="14">
        <v>375764.84</v>
      </c>
      <c r="F22" s="14">
        <v>340460.26</v>
      </c>
      <c r="G22" s="14">
        <v>225639.13</v>
      </c>
      <c r="H22" s="14">
        <v>336832.88</v>
      </c>
      <c r="I22" s="14">
        <v>1176483.94</v>
      </c>
      <c r="J22" s="14">
        <v>1780985.01</v>
      </c>
      <c r="K22" s="14">
        <v>335523.21000000002</v>
      </c>
      <c r="L22" s="14">
        <v>337677.39</v>
      </c>
      <c r="M22" s="14">
        <v>288014.02</v>
      </c>
      <c r="N22" s="14">
        <v>870922.02</v>
      </c>
      <c r="O22" s="14">
        <v>3294.25</v>
      </c>
      <c r="P22" s="14">
        <v>567882.94999999995</v>
      </c>
      <c r="Q22" s="15">
        <f t="shared" si="1"/>
        <v>6639479.8999999994</v>
      </c>
    </row>
    <row r="23" spans="1:17" ht="38.25" x14ac:dyDescent="0.25">
      <c r="A23" s="13" t="s">
        <v>23</v>
      </c>
      <c r="B23" s="15">
        <v>4100000</v>
      </c>
      <c r="C23" s="15">
        <v>6325275</v>
      </c>
      <c r="E23" s="16">
        <v>0</v>
      </c>
      <c r="F23" s="16">
        <v>0</v>
      </c>
      <c r="G23" s="14">
        <v>669275.47</v>
      </c>
      <c r="H23" s="14">
        <v>393900</v>
      </c>
      <c r="I23" s="14">
        <v>575358.18999999994</v>
      </c>
      <c r="J23" s="14">
        <v>276426.15999999997</v>
      </c>
      <c r="K23" s="14">
        <v>300354.71000000002</v>
      </c>
      <c r="L23" s="14">
        <v>31958.33</v>
      </c>
      <c r="M23" s="14">
        <v>72307.86</v>
      </c>
      <c r="N23" s="14">
        <v>317847.51</v>
      </c>
      <c r="O23" s="14">
        <v>258045.35</v>
      </c>
      <c r="P23" s="14">
        <v>134170.04999999999</v>
      </c>
      <c r="Q23" s="15">
        <f t="shared" si="1"/>
        <v>3029643.6299999994</v>
      </c>
    </row>
    <row r="24" spans="1:17" ht="25.5" x14ac:dyDescent="0.25">
      <c r="A24" s="13" t="s">
        <v>24</v>
      </c>
      <c r="B24" s="15">
        <v>20160000</v>
      </c>
      <c r="C24" s="15">
        <v>25111635.760000002</v>
      </c>
      <c r="E24" s="16">
        <v>0</v>
      </c>
      <c r="F24" s="14">
        <v>53900</v>
      </c>
      <c r="G24" s="14">
        <v>2803750</v>
      </c>
      <c r="H24" s="14">
        <v>1074252.8999999999</v>
      </c>
      <c r="I24" s="14">
        <v>3842228.01</v>
      </c>
      <c r="J24" s="14">
        <v>197532</v>
      </c>
      <c r="K24" s="14">
        <v>1385895.69</v>
      </c>
      <c r="L24" s="14">
        <v>572921.79</v>
      </c>
      <c r="M24" s="14">
        <v>551720</v>
      </c>
      <c r="N24" s="14">
        <v>1237281.0900000001</v>
      </c>
      <c r="O24" s="14">
        <v>1853861.6</v>
      </c>
      <c r="P24" s="14">
        <v>8684946.1400000006</v>
      </c>
      <c r="Q24" s="15">
        <f t="shared" si="1"/>
        <v>22258289.219999999</v>
      </c>
    </row>
    <row r="25" spans="1:17" x14ac:dyDescent="0.25">
      <c r="A25" s="13" t="s">
        <v>87</v>
      </c>
      <c r="B25" s="15">
        <v>4500000</v>
      </c>
      <c r="C25" s="15">
        <v>6312539.5999999996</v>
      </c>
      <c r="E25" s="16">
        <v>0</v>
      </c>
      <c r="F25" s="16">
        <v>0</v>
      </c>
      <c r="G25" s="14">
        <v>124373.08</v>
      </c>
      <c r="H25" s="14">
        <v>375000</v>
      </c>
      <c r="I25" s="14">
        <v>23216.5</v>
      </c>
      <c r="J25" s="14">
        <v>1958519.8</v>
      </c>
      <c r="K25" s="14">
        <v>15170</v>
      </c>
      <c r="L25" s="16">
        <v>0</v>
      </c>
      <c r="M25" s="14">
        <v>1288901.5</v>
      </c>
      <c r="N25" s="14">
        <v>158641.85999999999</v>
      </c>
      <c r="O25" s="14">
        <v>162132</v>
      </c>
      <c r="P25" s="14">
        <v>788085.42</v>
      </c>
      <c r="Q25" s="15">
        <f t="shared" si="1"/>
        <v>4894040.16</v>
      </c>
    </row>
    <row r="26" spans="1:17" x14ac:dyDescent="0.25">
      <c r="A26" s="9" t="s">
        <v>25</v>
      </c>
      <c r="B26" s="39">
        <f>SUM(B27:B35)</f>
        <v>22847900</v>
      </c>
      <c r="C26" s="39">
        <f>SUM(C27:C35)</f>
        <v>29395345.470000003</v>
      </c>
      <c r="D26" s="18"/>
      <c r="E26" s="19">
        <v>0</v>
      </c>
      <c r="F26" s="10">
        <f t="shared" ref="F26:L26" si="3">SUM(F27:F35)</f>
        <v>645944.30000000005</v>
      </c>
      <c r="G26" s="10">
        <f t="shared" si="3"/>
        <v>2184857.7999999998</v>
      </c>
      <c r="H26" s="10">
        <f t="shared" si="3"/>
        <v>1183522.97</v>
      </c>
      <c r="I26" s="10">
        <f t="shared" si="3"/>
        <v>1357880.13</v>
      </c>
      <c r="J26" s="10">
        <f t="shared" si="3"/>
        <v>2259564.52</v>
      </c>
      <c r="K26" s="10">
        <f t="shared" si="3"/>
        <v>1594663.25</v>
      </c>
      <c r="L26" s="10">
        <f t="shared" si="3"/>
        <v>3662033.34</v>
      </c>
      <c r="M26" s="10">
        <f>SUM(M27:M35)</f>
        <v>1954103.96</v>
      </c>
      <c r="N26" s="10">
        <f>SUM(N27:N35)</f>
        <v>1654142.81</v>
      </c>
      <c r="O26" s="10">
        <f>SUM(O27:O35)</f>
        <v>1033748.9800000001</v>
      </c>
      <c r="P26" s="10">
        <f>SUM(P27:P35)</f>
        <v>5340076.53</v>
      </c>
      <c r="Q26" s="11">
        <f t="shared" si="1"/>
        <v>22870538.59</v>
      </c>
    </row>
    <row r="27" spans="1:17" ht="25.5" x14ac:dyDescent="0.25">
      <c r="A27" s="13" t="s">
        <v>26</v>
      </c>
      <c r="B27" s="35">
        <v>1050000</v>
      </c>
      <c r="C27" s="35">
        <v>1300990.92</v>
      </c>
      <c r="E27" s="16">
        <v>0</v>
      </c>
      <c r="F27" s="14">
        <v>150981.1</v>
      </c>
      <c r="G27" s="14">
        <v>36730</v>
      </c>
      <c r="H27" s="14">
        <v>63660</v>
      </c>
      <c r="I27" s="14">
        <v>47295</v>
      </c>
      <c r="J27" s="14">
        <v>174608.04</v>
      </c>
      <c r="K27" s="14">
        <v>46825.27</v>
      </c>
      <c r="L27" s="16">
        <v>0</v>
      </c>
      <c r="M27" s="14">
        <v>234096</v>
      </c>
      <c r="N27" s="14">
        <v>95456.72</v>
      </c>
      <c r="O27" s="14">
        <v>63561.01</v>
      </c>
      <c r="P27" s="14">
        <v>52381</v>
      </c>
      <c r="Q27" s="15">
        <f t="shared" si="1"/>
        <v>965594.14</v>
      </c>
    </row>
    <row r="28" spans="1:17" x14ac:dyDescent="0.25">
      <c r="A28" s="13" t="s">
        <v>27</v>
      </c>
      <c r="B28" s="35">
        <v>680000</v>
      </c>
      <c r="C28" s="35">
        <v>1580000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4">
        <v>234716.16</v>
      </c>
      <c r="K28" s="16">
        <v>0</v>
      </c>
      <c r="L28" s="16">
        <v>0</v>
      </c>
      <c r="M28" s="14">
        <v>4531.2</v>
      </c>
      <c r="N28" s="16">
        <v>0</v>
      </c>
      <c r="O28" s="14">
        <v>15930</v>
      </c>
      <c r="P28" s="14">
        <v>870946.2</v>
      </c>
      <c r="Q28" s="15">
        <f t="shared" si="1"/>
        <v>1126123.56</v>
      </c>
    </row>
    <row r="29" spans="1:17" x14ac:dyDescent="0.25">
      <c r="A29" s="13" t="s">
        <v>85</v>
      </c>
      <c r="B29" s="35">
        <v>5100000</v>
      </c>
      <c r="C29" s="35">
        <v>6812301.1699999999</v>
      </c>
      <c r="E29" s="16">
        <v>0</v>
      </c>
      <c r="F29" s="14">
        <v>17600</v>
      </c>
      <c r="G29" s="14">
        <v>1192623.3799999999</v>
      </c>
      <c r="H29" s="14">
        <v>68440</v>
      </c>
      <c r="I29" s="14">
        <v>90568.3</v>
      </c>
      <c r="J29" s="14">
        <v>630280.94999999995</v>
      </c>
      <c r="K29" s="14">
        <v>745642</v>
      </c>
      <c r="L29" s="14">
        <v>1085029.6599999999</v>
      </c>
      <c r="M29" s="14">
        <v>280404.05</v>
      </c>
      <c r="N29" s="14">
        <v>29500</v>
      </c>
      <c r="O29" s="14">
        <v>33455</v>
      </c>
      <c r="P29" s="14">
        <v>548759.99</v>
      </c>
      <c r="Q29" s="15">
        <f t="shared" si="1"/>
        <v>4722303.33</v>
      </c>
    </row>
    <row r="30" spans="1:17" x14ac:dyDescent="0.25">
      <c r="A30" s="13" t="s">
        <v>28</v>
      </c>
      <c r="B30" s="35">
        <v>200000</v>
      </c>
      <c r="C30" s="35">
        <v>200000</v>
      </c>
      <c r="E30" s="16">
        <v>0</v>
      </c>
      <c r="F30" s="16">
        <v>0</v>
      </c>
      <c r="G30" s="16">
        <v>0</v>
      </c>
      <c r="H30" s="16">
        <v>0</v>
      </c>
      <c r="I30" s="14">
        <v>104476.8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4">
        <v>22493.85</v>
      </c>
      <c r="Q30" s="15">
        <f t="shared" si="1"/>
        <v>126970.65</v>
      </c>
    </row>
    <row r="31" spans="1:17" x14ac:dyDescent="0.25">
      <c r="A31" s="13" t="s">
        <v>86</v>
      </c>
      <c r="B31" s="35">
        <v>550000</v>
      </c>
      <c r="C31" s="35">
        <v>950000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4">
        <v>49560</v>
      </c>
      <c r="L31" s="16">
        <v>0</v>
      </c>
      <c r="M31" s="14">
        <v>63410.84</v>
      </c>
      <c r="N31" s="16">
        <v>0</v>
      </c>
      <c r="O31" s="16">
        <v>0</v>
      </c>
      <c r="P31" s="14">
        <v>14999.99</v>
      </c>
      <c r="Q31" s="15">
        <f t="shared" si="1"/>
        <v>127970.83</v>
      </c>
    </row>
    <row r="32" spans="1:17" ht="25.5" x14ac:dyDescent="0.25">
      <c r="A32" s="13" t="s">
        <v>29</v>
      </c>
      <c r="B32" s="35">
        <v>645000</v>
      </c>
      <c r="C32" s="35">
        <v>795000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4">
        <v>44177.08</v>
      </c>
      <c r="K32" s="14">
        <v>10266.99</v>
      </c>
      <c r="L32" s="16">
        <v>0</v>
      </c>
      <c r="M32" s="14">
        <v>232893.15</v>
      </c>
      <c r="N32" s="14">
        <v>20735.259999999998</v>
      </c>
      <c r="O32" s="14">
        <v>119310.52</v>
      </c>
      <c r="P32" s="14">
        <v>19938</v>
      </c>
      <c r="Q32" s="15">
        <f t="shared" si="1"/>
        <v>447321</v>
      </c>
    </row>
    <row r="33" spans="1:17" ht="24.75" customHeight="1" x14ac:dyDescent="0.25">
      <c r="A33" s="13" t="s">
        <v>30</v>
      </c>
      <c r="B33" s="35">
        <v>8275000</v>
      </c>
      <c r="C33" s="35">
        <v>10182308.970000001</v>
      </c>
      <c r="E33" s="16">
        <v>0</v>
      </c>
      <c r="F33" s="14">
        <v>423820.7</v>
      </c>
      <c r="G33" s="14">
        <v>666756.92000000004</v>
      </c>
      <c r="H33" s="14">
        <v>223693.56</v>
      </c>
      <c r="I33" s="14">
        <v>523101.37</v>
      </c>
      <c r="J33" s="14">
        <v>429732.15</v>
      </c>
      <c r="K33" s="14">
        <v>493518.22</v>
      </c>
      <c r="L33" s="14">
        <v>977003.68</v>
      </c>
      <c r="M33" s="14">
        <v>365667</v>
      </c>
      <c r="N33" s="14">
        <v>606194.79</v>
      </c>
      <c r="O33" s="14">
        <v>358341.8</v>
      </c>
      <c r="P33" s="14">
        <v>1568799.11</v>
      </c>
      <c r="Q33" s="15">
        <f t="shared" si="1"/>
        <v>6636629.3000000007</v>
      </c>
    </row>
    <row r="34" spans="1:17" ht="25.5" hidden="1" x14ac:dyDescent="0.25">
      <c r="A34" s="13" t="s">
        <v>31</v>
      </c>
      <c r="B34" s="35"/>
      <c r="C34" s="35"/>
      <c r="E34" s="16">
        <v>0</v>
      </c>
      <c r="F34" s="16">
        <v>0</v>
      </c>
      <c r="G34" s="16">
        <v>1</v>
      </c>
      <c r="H34" s="16"/>
      <c r="I34" s="16"/>
      <c r="J34" s="16"/>
      <c r="K34" s="16"/>
      <c r="L34" s="16"/>
      <c r="M34" s="16"/>
      <c r="N34" s="16"/>
      <c r="O34" s="16"/>
      <c r="P34" s="16"/>
      <c r="Q34" s="15">
        <f t="shared" si="1"/>
        <v>1</v>
      </c>
    </row>
    <row r="35" spans="1:17" ht="15.75" customHeight="1" x14ac:dyDescent="0.25">
      <c r="A35" s="13" t="s">
        <v>32</v>
      </c>
      <c r="B35" s="35">
        <v>6347900</v>
      </c>
      <c r="C35" s="35">
        <v>7574744.4100000001</v>
      </c>
      <c r="E35" s="16">
        <v>0</v>
      </c>
      <c r="F35" s="14">
        <v>53542.5</v>
      </c>
      <c r="G35" s="14">
        <v>288746.5</v>
      </c>
      <c r="H35" s="14">
        <v>827729.41</v>
      </c>
      <c r="I35" s="14">
        <v>592438.66</v>
      </c>
      <c r="J35" s="14">
        <v>746050.14</v>
      </c>
      <c r="K35" s="14">
        <v>248850.77</v>
      </c>
      <c r="L35" s="14">
        <v>1600000</v>
      </c>
      <c r="M35" s="14">
        <v>773101.72</v>
      </c>
      <c r="N35" s="14">
        <v>902256.04</v>
      </c>
      <c r="O35" s="14">
        <v>443150.65</v>
      </c>
      <c r="P35" s="14">
        <v>2241758.39</v>
      </c>
      <c r="Q35" s="15">
        <f t="shared" si="1"/>
        <v>8717624.7800000012</v>
      </c>
    </row>
    <row r="36" spans="1:17" x14ac:dyDescent="0.25">
      <c r="A36" s="9" t="s">
        <v>33</v>
      </c>
      <c r="B36" s="39">
        <f>SUM(B37:B43)</f>
        <v>1300000</v>
      </c>
      <c r="C36" s="39">
        <f>SUM(C37:C43)</f>
        <v>1300000</v>
      </c>
      <c r="D36" s="18"/>
      <c r="E36" s="19">
        <v>0</v>
      </c>
      <c r="F36" s="19">
        <v>0</v>
      </c>
      <c r="G36" s="19">
        <v>0</v>
      </c>
      <c r="H36" s="10">
        <f>SUM(H37:H42)</f>
        <v>112600.52</v>
      </c>
      <c r="I36" s="19">
        <v>0</v>
      </c>
      <c r="J36" s="19">
        <v>0</v>
      </c>
      <c r="K36" s="19">
        <v>0</v>
      </c>
      <c r="L36" s="10">
        <f>SUM(L37:L42)</f>
        <v>799802.44</v>
      </c>
      <c r="M36" s="19">
        <f>SUM(M37:M42)</f>
        <v>0</v>
      </c>
      <c r="N36" s="10">
        <f>SUM(N37:N42)</f>
        <v>43083.83</v>
      </c>
      <c r="O36" s="19">
        <f>SUM(O37:O42)</f>
        <v>0</v>
      </c>
      <c r="P36" s="19">
        <f>SUM(P37:P42)</f>
        <v>0</v>
      </c>
      <c r="Q36" s="11">
        <f t="shared" si="1"/>
        <v>955486.78999999992</v>
      </c>
    </row>
    <row r="37" spans="1:17" ht="25.5" x14ac:dyDescent="0.25">
      <c r="A37" s="13" t="s">
        <v>34</v>
      </c>
      <c r="B37" s="15">
        <v>300000</v>
      </c>
      <c r="C37" s="15">
        <v>300000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f t="shared" si="1"/>
        <v>0</v>
      </c>
    </row>
    <row r="38" spans="1:17" ht="25.5" hidden="1" x14ac:dyDescent="0.25">
      <c r="A38" s="13" t="s">
        <v>35</v>
      </c>
      <c r="B38" s="36">
        <v>0</v>
      </c>
      <c r="C38" s="36">
        <v>0</v>
      </c>
      <c r="D38" s="16"/>
      <c r="E38" s="16">
        <f t="shared" ref="E38:G41" ca="1" si="4">SUM(Q38+R38+S38+T38+U38+V38+W38+X38+Y38+Z38+AA38+AB38)</f>
        <v>0</v>
      </c>
      <c r="F38" s="16">
        <f t="shared" si="4"/>
        <v>0</v>
      </c>
      <c r="G38" s="16">
        <f t="shared" si="4"/>
        <v>0</v>
      </c>
      <c r="H38" s="16"/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5">
        <f t="shared" ca="1" si="1"/>
        <v>247313614.44000003</v>
      </c>
    </row>
    <row r="39" spans="1:17" ht="25.5" hidden="1" x14ac:dyDescent="0.25">
      <c r="A39" s="13" t="s">
        <v>36</v>
      </c>
      <c r="B39" s="36">
        <v>0</v>
      </c>
      <c r="C39" s="36">
        <v>0</v>
      </c>
      <c r="D39" s="16"/>
      <c r="E39" s="16">
        <f t="shared" ca="1" si="4"/>
        <v>0</v>
      </c>
      <c r="F39" s="16">
        <f t="shared" si="4"/>
        <v>0</v>
      </c>
      <c r="G39" s="16">
        <f t="shared" si="4"/>
        <v>0</v>
      </c>
      <c r="H39" s="16"/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5">
        <f t="shared" ca="1" si="1"/>
        <v>247313614.44000003</v>
      </c>
    </row>
    <row r="40" spans="1:17" ht="25.5" hidden="1" x14ac:dyDescent="0.25">
      <c r="A40" s="13" t="s">
        <v>37</v>
      </c>
      <c r="B40" s="36">
        <v>0</v>
      </c>
      <c r="C40" s="36">
        <v>0</v>
      </c>
      <c r="D40" s="16"/>
      <c r="E40" s="16">
        <f t="shared" ca="1" si="4"/>
        <v>0</v>
      </c>
      <c r="F40" s="16">
        <f t="shared" si="4"/>
        <v>0</v>
      </c>
      <c r="G40" s="16">
        <f t="shared" si="4"/>
        <v>0</v>
      </c>
      <c r="H40" s="16"/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5">
        <f t="shared" ca="1" si="1"/>
        <v>247313614.44000003</v>
      </c>
    </row>
    <row r="41" spans="1:17" ht="25.5" hidden="1" x14ac:dyDescent="0.25">
      <c r="A41" s="13" t="s">
        <v>38</v>
      </c>
      <c r="B41" s="36">
        <v>0</v>
      </c>
      <c r="C41" s="36">
        <v>0</v>
      </c>
      <c r="D41" s="16"/>
      <c r="E41" s="16">
        <f t="shared" ca="1" si="4"/>
        <v>0</v>
      </c>
      <c r="F41" s="16">
        <f t="shared" si="4"/>
        <v>0</v>
      </c>
      <c r="G41" s="16">
        <f t="shared" si="4"/>
        <v>0</v>
      </c>
      <c r="H41" s="16"/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5">
        <f t="shared" ca="1" si="1"/>
        <v>247313614.44000003</v>
      </c>
    </row>
    <row r="42" spans="1:17" ht="25.5" x14ac:dyDescent="0.25">
      <c r="A42" s="13" t="s">
        <v>39</v>
      </c>
      <c r="B42" s="15">
        <v>1000000</v>
      </c>
      <c r="C42" s="15">
        <v>1000000</v>
      </c>
      <c r="D42" s="16"/>
      <c r="E42" s="16">
        <v>0</v>
      </c>
      <c r="F42" s="16">
        <v>0</v>
      </c>
      <c r="G42" s="16">
        <v>0</v>
      </c>
      <c r="H42" s="14">
        <v>112600.52</v>
      </c>
      <c r="I42" s="16">
        <v>0</v>
      </c>
      <c r="J42" s="16">
        <v>0</v>
      </c>
      <c r="K42" s="16">
        <v>0</v>
      </c>
      <c r="L42" s="14">
        <v>799802.44</v>
      </c>
      <c r="M42" s="16">
        <v>0</v>
      </c>
      <c r="N42" s="14">
        <v>43083.83</v>
      </c>
      <c r="O42" s="16">
        <v>0</v>
      </c>
      <c r="P42" s="16">
        <v>0</v>
      </c>
      <c r="Q42" s="15">
        <f t="shared" si="1"/>
        <v>955486.78999999992</v>
      </c>
    </row>
    <row r="43" spans="1:17" ht="25.5" hidden="1" x14ac:dyDescent="0.25">
      <c r="A43" s="13" t="s">
        <v>40</v>
      </c>
      <c r="B43" s="36">
        <v>0</v>
      </c>
      <c r="C43" s="36">
        <v>0</v>
      </c>
      <c r="D43" s="16"/>
      <c r="E43" s="16">
        <f t="shared" ref="E43:G51" ca="1" si="5">SUM(Q43+R43+S43+T43+U43+V43+W43+X43+Y43+Z43+AA43+AB43)</f>
        <v>0</v>
      </c>
      <c r="F43" s="16">
        <f t="shared" si="5"/>
        <v>0</v>
      </c>
      <c r="G43" s="16">
        <f t="shared" si="5"/>
        <v>0</v>
      </c>
      <c r="H43" s="16"/>
      <c r="I43" s="16"/>
      <c r="J43" s="16"/>
      <c r="K43" s="16"/>
      <c r="L43" s="16"/>
      <c r="M43" s="16"/>
      <c r="N43" s="16"/>
      <c r="O43" s="16"/>
      <c r="P43" s="16"/>
      <c r="Q43" s="15">
        <f t="shared" ca="1" si="1"/>
        <v>247313614.44000003</v>
      </c>
    </row>
    <row r="44" spans="1:17" hidden="1" x14ac:dyDescent="0.25">
      <c r="A44" s="20" t="s">
        <v>41</v>
      </c>
      <c r="B44" s="37">
        <f>SUM(B45:B51)</f>
        <v>0</v>
      </c>
      <c r="C44" s="37">
        <f>SUM(C45:C51)</f>
        <v>0</v>
      </c>
      <c r="D44" s="19"/>
      <c r="E44" s="19">
        <f t="shared" ca="1" si="5"/>
        <v>0</v>
      </c>
      <c r="F44" s="19">
        <f t="shared" si="5"/>
        <v>0</v>
      </c>
      <c r="G44" s="19">
        <f t="shared" si="5"/>
        <v>0</v>
      </c>
      <c r="H44" s="19"/>
      <c r="I44" s="19"/>
      <c r="J44" s="19"/>
      <c r="K44" s="19"/>
      <c r="L44" s="19"/>
      <c r="M44" s="19"/>
      <c r="N44" s="19"/>
      <c r="O44" s="19"/>
      <c r="P44" s="19"/>
      <c r="Q44" s="15">
        <f t="shared" ca="1" si="1"/>
        <v>247313614.44000003</v>
      </c>
    </row>
    <row r="45" spans="1:17" ht="25.5" hidden="1" x14ac:dyDescent="0.25">
      <c r="A45" s="13" t="s">
        <v>42</v>
      </c>
      <c r="B45" s="36">
        <v>0</v>
      </c>
      <c r="C45" s="36">
        <v>0</v>
      </c>
      <c r="D45" s="16"/>
      <c r="E45" s="16">
        <f t="shared" ca="1" si="5"/>
        <v>0</v>
      </c>
      <c r="F45" s="16">
        <f t="shared" si="5"/>
        <v>0</v>
      </c>
      <c r="G45" s="16">
        <f t="shared" si="5"/>
        <v>0</v>
      </c>
      <c r="H45" s="16"/>
      <c r="I45" s="16"/>
      <c r="J45" s="16"/>
      <c r="K45" s="16"/>
      <c r="L45" s="16"/>
      <c r="M45" s="16"/>
      <c r="N45" s="16"/>
      <c r="O45" s="16"/>
      <c r="P45" s="16"/>
      <c r="Q45" s="15">
        <f t="shared" ca="1" si="1"/>
        <v>247313614.44000003</v>
      </c>
    </row>
    <row r="46" spans="1:17" ht="25.5" hidden="1" x14ac:dyDescent="0.25">
      <c r="A46" s="13" t="s">
        <v>43</v>
      </c>
      <c r="B46" s="36">
        <v>0</v>
      </c>
      <c r="C46" s="36">
        <v>0</v>
      </c>
      <c r="D46" s="16"/>
      <c r="E46" s="16">
        <f t="shared" ca="1" si="5"/>
        <v>0</v>
      </c>
      <c r="F46" s="16">
        <f t="shared" si="5"/>
        <v>0</v>
      </c>
      <c r="G46" s="16">
        <f t="shared" si="5"/>
        <v>0</v>
      </c>
      <c r="H46" s="16"/>
      <c r="I46" s="16"/>
      <c r="J46" s="16"/>
      <c r="K46" s="16"/>
      <c r="L46" s="16"/>
      <c r="M46" s="16"/>
      <c r="N46" s="16"/>
      <c r="O46" s="16"/>
      <c r="P46" s="16"/>
      <c r="Q46" s="15">
        <f t="shared" ca="1" si="1"/>
        <v>247313614.44000003</v>
      </c>
    </row>
    <row r="47" spans="1:17" ht="25.5" hidden="1" x14ac:dyDescent="0.25">
      <c r="A47" s="13" t="s">
        <v>44</v>
      </c>
      <c r="B47" s="36">
        <v>0</v>
      </c>
      <c r="C47" s="36">
        <v>0</v>
      </c>
      <c r="D47" s="16"/>
      <c r="E47" s="16">
        <f t="shared" ca="1" si="5"/>
        <v>0</v>
      </c>
      <c r="F47" s="16">
        <f t="shared" si="5"/>
        <v>0</v>
      </c>
      <c r="G47" s="16">
        <f t="shared" si="5"/>
        <v>0</v>
      </c>
      <c r="H47" s="16"/>
      <c r="I47" s="16"/>
      <c r="J47" s="16"/>
      <c r="K47" s="16"/>
      <c r="L47" s="16"/>
      <c r="M47" s="16"/>
      <c r="N47" s="16"/>
      <c r="O47" s="16"/>
      <c r="P47" s="16"/>
      <c r="Q47" s="15">
        <f t="shared" ca="1" si="1"/>
        <v>247313614.44000003</v>
      </c>
    </row>
    <row r="48" spans="1:17" ht="25.5" hidden="1" x14ac:dyDescent="0.25">
      <c r="A48" s="13" t="s">
        <v>45</v>
      </c>
      <c r="B48" s="36">
        <v>0</v>
      </c>
      <c r="C48" s="36">
        <v>0</v>
      </c>
      <c r="D48" s="16"/>
      <c r="E48" s="16">
        <f t="shared" ca="1" si="5"/>
        <v>0</v>
      </c>
      <c r="F48" s="16">
        <f t="shared" si="5"/>
        <v>0</v>
      </c>
      <c r="G48" s="16">
        <f t="shared" si="5"/>
        <v>0</v>
      </c>
      <c r="H48" s="16"/>
      <c r="I48" s="16"/>
      <c r="J48" s="16"/>
      <c r="K48" s="16"/>
      <c r="L48" s="16"/>
      <c r="M48" s="16"/>
      <c r="N48" s="16"/>
      <c r="O48" s="16"/>
      <c r="P48" s="16"/>
      <c r="Q48" s="15">
        <f t="shared" ca="1" si="1"/>
        <v>247313614.44000003</v>
      </c>
    </row>
    <row r="49" spans="1:17" ht="25.5" hidden="1" x14ac:dyDescent="0.25">
      <c r="A49" s="13" t="s">
        <v>46</v>
      </c>
      <c r="B49" s="36">
        <v>0</v>
      </c>
      <c r="C49" s="36">
        <v>0</v>
      </c>
      <c r="D49" s="16"/>
      <c r="E49" s="16">
        <f t="shared" ca="1" si="5"/>
        <v>0</v>
      </c>
      <c r="F49" s="16">
        <f t="shared" si="5"/>
        <v>0</v>
      </c>
      <c r="G49" s="16">
        <f t="shared" si="5"/>
        <v>0</v>
      </c>
      <c r="H49" s="16"/>
      <c r="I49" s="16"/>
      <c r="J49" s="16"/>
      <c r="K49" s="16"/>
      <c r="L49" s="16"/>
      <c r="M49" s="16"/>
      <c r="N49" s="16"/>
      <c r="O49" s="16"/>
      <c r="P49" s="16"/>
      <c r="Q49" s="15">
        <f t="shared" ca="1" si="1"/>
        <v>247313614.44000003</v>
      </c>
    </row>
    <row r="50" spans="1:17" ht="25.5" hidden="1" x14ac:dyDescent="0.25">
      <c r="A50" s="13" t="s">
        <v>47</v>
      </c>
      <c r="B50" s="36">
        <v>0</v>
      </c>
      <c r="C50" s="36">
        <v>0</v>
      </c>
      <c r="D50" s="16"/>
      <c r="E50" s="16">
        <f t="shared" ca="1" si="5"/>
        <v>0</v>
      </c>
      <c r="F50" s="16">
        <f t="shared" si="5"/>
        <v>0</v>
      </c>
      <c r="G50" s="16">
        <f t="shared" si="5"/>
        <v>0</v>
      </c>
      <c r="H50" s="16"/>
      <c r="I50" s="16"/>
      <c r="J50" s="16"/>
      <c r="K50" s="16"/>
      <c r="L50" s="16"/>
      <c r="M50" s="16"/>
      <c r="N50" s="16"/>
      <c r="O50" s="16"/>
      <c r="P50" s="16"/>
      <c r="Q50" s="15">
        <f t="shared" ca="1" si="1"/>
        <v>247313614.44000003</v>
      </c>
    </row>
    <row r="51" spans="1:17" ht="25.5" hidden="1" x14ac:dyDescent="0.25">
      <c r="A51" s="13" t="s">
        <v>48</v>
      </c>
      <c r="B51" s="36">
        <v>0</v>
      </c>
      <c r="C51" s="36">
        <v>0</v>
      </c>
      <c r="D51" s="16"/>
      <c r="E51" s="16">
        <f t="shared" ca="1" si="5"/>
        <v>0</v>
      </c>
      <c r="F51" s="16">
        <f t="shared" si="5"/>
        <v>0</v>
      </c>
      <c r="G51" s="16">
        <f t="shared" si="5"/>
        <v>0</v>
      </c>
      <c r="H51" s="16"/>
      <c r="I51" s="16"/>
      <c r="J51" s="16"/>
      <c r="K51" s="16"/>
      <c r="L51" s="16"/>
      <c r="M51" s="16"/>
      <c r="N51" s="16"/>
      <c r="O51" s="16"/>
      <c r="P51" s="16"/>
      <c r="Q51" s="15">
        <f t="shared" ca="1" si="1"/>
        <v>247313614.44000003</v>
      </c>
    </row>
    <row r="52" spans="1:17" ht="30" x14ac:dyDescent="0.25">
      <c r="A52" s="9" t="s">
        <v>49</v>
      </c>
      <c r="B52" s="40">
        <f>SUM(B53:B61)</f>
        <v>43750000</v>
      </c>
      <c r="C52" s="40">
        <f>SUM(C53:C61)</f>
        <v>107885417.03</v>
      </c>
      <c r="D52" s="21"/>
      <c r="E52" s="19">
        <f>SUM(D53:E61)</f>
        <v>0</v>
      </c>
      <c r="F52" s="19">
        <f>SUM(E53:F61)</f>
        <v>0</v>
      </c>
      <c r="G52" s="10">
        <f t="shared" ref="G52:M52" si="6">SUM(G53:G61)</f>
        <v>369021.68</v>
      </c>
      <c r="H52" s="10">
        <f t="shared" si="6"/>
        <v>52923</v>
      </c>
      <c r="I52" s="10">
        <f t="shared" si="6"/>
        <v>8840205.0700000003</v>
      </c>
      <c r="J52" s="10">
        <f t="shared" si="6"/>
        <v>531000</v>
      </c>
      <c r="K52" s="10">
        <f t="shared" si="6"/>
        <v>4791619.8499999996</v>
      </c>
      <c r="L52" s="10">
        <f t="shared" si="6"/>
        <v>2878018.86</v>
      </c>
      <c r="M52" s="10">
        <f t="shared" si="6"/>
        <v>63366</v>
      </c>
      <c r="N52" s="10">
        <f>SUM(N53:N61)</f>
        <v>45852264.590000004</v>
      </c>
      <c r="O52" s="10">
        <f>SUM(O53:O61)</f>
        <v>10444808.91</v>
      </c>
      <c r="P52" s="10">
        <f>SUM(P53:P61)</f>
        <v>5876531.4299999997</v>
      </c>
      <c r="Q52" s="11">
        <f t="shared" si="1"/>
        <v>79699759.390000015</v>
      </c>
    </row>
    <row r="53" spans="1:17" x14ac:dyDescent="0.25">
      <c r="A53" s="13" t="s">
        <v>50</v>
      </c>
      <c r="B53" s="35">
        <v>19700000</v>
      </c>
      <c r="C53" s="35">
        <v>28765640.32</v>
      </c>
      <c r="E53" s="16">
        <v>0</v>
      </c>
      <c r="F53" s="16">
        <v>0</v>
      </c>
      <c r="G53" s="14">
        <v>227508.55</v>
      </c>
      <c r="H53" s="14">
        <v>52923</v>
      </c>
      <c r="I53" s="14">
        <v>8728120.4199999999</v>
      </c>
      <c r="J53" s="16">
        <v>0</v>
      </c>
      <c r="K53" s="14">
        <v>1300284.18</v>
      </c>
      <c r="L53" s="14">
        <v>2794577.47</v>
      </c>
      <c r="M53" s="16">
        <v>0</v>
      </c>
      <c r="N53" s="14">
        <v>2993979.59</v>
      </c>
      <c r="O53" s="16">
        <v>0</v>
      </c>
      <c r="P53" s="14">
        <v>4383999.49</v>
      </c>
      <c r="Q53" s="15">
        <f t="shared" si="1"/>
        <v>20481392.700000003</v>
      </c>
    </row>
    <row r="54" spans="1:17" ht="25.5" x14ac:dyDescent="0.25">
      <c r="A54" s="13" t="s">
        <v>51</v>
      </c>
      <c r="B54" s="35">
        <v>1450000</v>
      </c>
      <c r="C54" s="35">
        <v>1750000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4">
        <v>24763.01</v>
      </c>
      <c r="M54" s="14">
        <v>63366</v>
      </c>
      <c r="N54" s="16">
        <v>0</v>
      </c>
      <c r="O54" s="16">
        <v>0</v>
      </c>
      <c r="P54" s="14">
        <v>0</v>
      </c>
      <c r="Q54" s="15">
        <f t="shared" si="1"/>
        <v>88129.01</v>
      </c>
    </row>
    <row r="55" spans="1:17" ht="25.5" x14ac:dyDescent="0.25">
      <c r="A55" s="13" t="s">
        <v>52</v>
      </c>
      <c r="B55" s="35">
        <v>450000</v>
      </c>
      <c r="C55" s="35">
        <v>452291.95</v>
      </c>
      <c r="E55" s="16">
        <v>0</v>
      </c>
      <c r="F55" s="16">
        <v>0</v>
      </c>
      <c r="G55" s="14">
        <v>2290.9499999999998</v>
      </c>
      <c r="H55" s="16">
        <v>0</v>
      </c>
      <c r="I55" s="14">
        <v>112084.65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4">
        <v>41574.559999999998</v>
      </c>
      <c r="Q55" s="15">
        <f t="shared" si="1"/>
        <v>155950.15999999997</v>
      </c>
    </row>
    <row r="56" spans="1:17" ht="25.5" x14ac:dyDescent="0.25">
      <c r="A56" s="13" t="s">
        <v>53</v>
      </c>
      <c r="B56" s="35">
        <v>2100000</v>
      </c>
      <c r="C56" s="35">
        <v>9100000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4">
        <v>6585360</v>
      </c>
      <c r="O56" s="16">
        <v>0</v>
      </c>
      <c r="P56" s="14">
        <v>17254</v>
      </c>
      <c r="Q56" s="15">
        <f t="shared" si="1"/>
        <v>6602614</v>
      </c>
    </row>
    <row r="57" spans="1:17" ht="25.5" x14ac:dyDescent="0.25">
      <c r="A57" s="13" t="s">
        <v>54</v>
      </c>
      <c r="B57" s="35">
        <v>2042000</v>
      </c>
      <c r="C57" s="35">
        <v>16809484.760000002</v>
      </c>
      <c r="E57" s="16">
        <v>0</v>
      </c>
      <c r="F57" s="16">
        <v>0</v>
      </c>
      <c r="G57" s="14">
        <v>139222.18</v>
      </c>
      <c r="H57" s="16">
        <v>0</v>
      </c>
      <c r="I57" s="16">
        <v>0</v>
      </c>
      <c r="J57" s="14">
        <v>531000</v>
      </c>
      <c r="K57" s="14">
        <v>3491335.67</v>
      </c>
      <c r="L57" s="14">
        <v>58678.38</v>
      </c>
      <c r="M57" s="16">
        <v>0</v>
      </c>
      <c r="N57" s="14">
        <v>1154925</v>
      </c>
      <c r="O57" s="14">
        <v>10444808.91</v>
      </c>
      <c r="P57" s="14">
        <v>871309.38</v>
      </c>
      <c r="Q57" s="44">
        <f t="shared" si="1"/>
        <v>16691279.520000001</v>
      </c>
    </row>
    <row r="58" spans="1:17" ht="26.25" customHeight="1" x14ac:dyDescent="0.25">
      <c r="A58" s="13" t="s">
        <v>55</v>
      </c>
      <c r="B58" s="35">
        <v>7200000</v>
      </c>
      <c r="C58" s="35">
        <v>7200000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f t="shared" si="1"/>
        <v>0</v>
      </c>
    </row>
    <row r="59" spans="1:17" hidden="1" x14ac:dyDescent="0.25">
      <c r="A59" s="13" t="s">
        <v>56</v>
      </c>
      <c r="B59" s="35">
        <v>0</v>
      </c>
      <c r="C59" s="35">
        <v>0</v>
      </c>
      <c r="D59" s="16"/>
      <c r="E59" s="16">
        <v>0</v>
      </c>
      <c r="F59" s="16">
        <v>0</v>
      </c>
      <c r="G59" s="16">
        <v>0</v>
      </c>
      <c r="H59" s="16"/>
      <c r="I59" s="16"/>
      <c r="J59" s="16"/>
      <c r="K59" s="16"/>
      <c r="L59" s="16"/>
      <c r="M59" s="16"/>
      <c r="N59" s="16"/>
      <c r="O59" s="16"/>
      <c r="P59" s="16"/>
      <c r="Q59" s="16">
        <f t="shared" si="1"/>
        <v>0</v>
      </c>
    </row>
    <row r="60" spans="1:17" x14ac:dyDescent="0.25">
      <c r="A60" s="13" t="s">
        <v>57</v>
      </c>
      <c r="B60" s="35">
        <v>500000</v>
      </c>
      <c r="C60" s="35">
        <v>500000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4">
        <v>92394</v>
      </c>
      <c r="Q60" s="44">
        <f t="shared" si="1"/>
        <v>92394</v>
      </c>
    </row>
    <row r="61" spans="1:17" ht="25.5" x14ac:dyDescent="0.25">
      <c r="A61" s="13" t="s">
        <v>58</v>
      </c>
      <c r="B61" s="35">
        <v>10308000</v>
      </c>
      <c r="C61" s="35">
        <v>43308000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4">
        <v>35118000</v>
      </c>
      <c r="O61" s="16">
        <v>0</v>
      </c>
      <c r="P61" s="14">
        <v>470000</v>
      </c>
      <c r="Q61" s="44">
        <f>SUM(E61:P61)</f>
        <v>35588000</v>
      </c>
    </row>
    <row r="62" spans="1:17" x14ac:dyDescent="0.25">
      <c r="A62" s="9" t="s">
        <v>59</v>
      </c>
      <c r="B62" s="40">
        <f>SUM(B63:B66)</f>
        <v>11500000</v>
      </c>
      <c r="C62" s="45">
        <f>SUM(C63)</f>
        <v>58419322.450000003</v>
      </c>
      <c r="D62" s="19"/>
      <c r="E62" s="19">
        <v>0</v>
      </c>
      <c r="F62" s="19">
        <v>0</v>
      </c>
      <c r="G62" s="10">
        <f>SUM(G63)</f>
        <v>2412827.84</v>
      </c>
      <c r="H62" s="19">
        <v>0</v>
      </c>
      <c r="I62" s="19">
        <v>0</v>
      </c>
      <c r="J62" s="19">
        <v>0</v>
      </c>
      <c r="K62" s="10">
        <f>SUM(K63)</f>
        <v>1189444.6100000001</v>
      </c>
      <c r="L62" s="19">
        <f>SUM(L63)</f>
        <v>0</v>
      </c>
      <c r="M62" s="19">
        <f>SUM(M63)</f>
        <v>0</v>
      </c>
      <c r="N62" s="10">
        <f>SUM(N63)</f>
        <v>3792217.38</v>
      </c>
      <c r="O62" s="10">
        <f>SUM(O63)</f>
        <v>2167926.9</v>
      </c>
      <c r="P62" s="10">
        <f>SUM(P63)</f>
        <v>2581314.69</v>
      </c>
      <c r="Q62" s="10">
        <f t="shared" si="1"/>
        <v>12143731.42</v>
      </c>
    </row>
    <row r="63" spans="1:17" x14ac:dyDescent="0.25">
      <c r="A63" s="13" t="s">
        <v>60</v>
      </c>
      <c r="B63" s="35">
        <v>11500000</v>
      </c>
      <c r="C63" s="38">
        <v>58419322.450000003</v>
      </c>
      <c r="E63" s="16">
        <v>0</v>
      </c>
      <c r="F63" s="16">
        <v>0</v>
      </c>
      <c r="G63" s="14">
        <v>2412827.84</v>
      </c>
      <c r="H63" s="16">
        <f t="shared" ref="H63:H73" si="7">SUM(T63+U63+V63+W63+X63+Y63+Z63+AA63+AB63+AC63+AD63+AE63)</f>
        <v>0</v>
      </c>
      <c r="I63" s="16">
        <f t="shared" ref="I63:I73" si="8">SUM(U63+V63+W63+X63+Y63+Z63+AA63+AB63+AC63+AD63+AE63+AF63)</f>
        <v>0</v>
      </c>
      <c r="J63" s="16">
        <f t="shared" ref="J63:J73" si="9">SUM(V63+W63+X63+Y63+Z63+AA63+AB63+AC63+AD63+AE63+AF63+AG63)</f>
        <v>0</v>
      </c>
      <c r="K63" s="14">
        <v>1189444.6100000001</v>
      </c>
      <c r="L63" s="16">
        <f t="shared" ref="L63:P73" si="10">SUM(X63+Y63+Z63+AA63+AB63+AC63+AD63+AE63+AF63+AG63+AH63+AI63)</f>
        <v>0</v>
      </c>
      <c r="M63" s="16">
        <f t="shared" si="10"/>
        <v>0</v>
      </c>
      <c r="N63" s="14">
        <v>3792217.38</v>
      </c>
      <c r="O63" s="14">
        <v>2167926.9</v>
      </c>
      <c r="P63" s="14">
        <v>2581314.69</v>
      </c>
      <c r="Q63" s="44">
        <f t="shared" si="1"/>
        <v>12143731.42</v>
      </c>
    </row>
    <row r="64" spans="1:17" x14ac:dyDescent="0.25">
      <c r="A64" s="13" t="s">
        <v>61</v>
      </c>
      <c r="B64" s="36">
        <v>0</v>
      </c>
      <c r="C64" s="3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f t="shared" si="10"/>
        <v>0</v>
      </c>
      <c r="P64" s="16">
        <f t="shared" si="10"/>
        <v>0</v>
      </c>
      <c r="Q64" s="16">
        <f t="shared" si="1"/>
        <v>0</v>
      </c>
    </row>
    <row r="65" spans="1:17" ht="25.5" x14ac:dyDescent="0.25">
      <c r="A65" s="13" t="s">
        <v>62</v>
      </c>
      <c r="B65" s="36">
        <v>0</v>
      </c>
      <c r="C65" s="36">
        <v>0</v>
      </c>
      <c r="D65" s="16"/>
      <c r="E65" s="16">
        <f t="shared" ref="E65:E73" ca="1" si="11">SUM(Q65+R65+S65+T65+U65+V65+W65+X65+Y65+Z65+AA65+AB65)</f>
        <v>0</v>
      </c>
      <c r="F65" s="16">
        <f t="shared" ref="F65:F73" si="12">SUM(R65+S65+T65+U65+V65+W65+X65+Y65+Z65+AA65+AB65+AC65)</f>
        <v>0</v>
      </c>
      <c r="G65" s="16">
        <f t="shared" ref="G65:G73" si="13">SUM(S65+T65+U65+V65+W65+X65+Y65+Z65+AA65+AB65+AC65+AD65)</f>
        <v>0</v>
      </c>
      <c r="H65" s="16">
        <f t="shared" si="7"/>
        <v>0</v>
      </c>
      <c r="I65" s="16">
        <f t="shared" si="8"/>
        <v>0</v>
      </c>
      <c r="J65" s="16">
        <f t="shared" si="9"/>
        <v>0</v>
      </c>
      <c r="K65" s="16">
        <f t="shared" ref="K65:K73" si="14">SUM(W65+X65+Y65+Z65+AA65+AB65+AC65+AD65+AE65+AF65+AG65+AH65)</f>
        <v>0</v>
      </c>
      <c r="L65" s="16">
        <f t="shared" si="10"/>
        <v>0</v>
      </c>
      <c r="M65" s="16">
        <f t="shared" si="10"/>
        <v>0</v>
      </c>
      <c r="N65" s="16">
        <f t="shared" si="10"/>
        <v>0</v>
      </c>
      <c r="O65" s="16">
        <f t="shared" si="10"/>
        <v>0</v>
      </c>
      <c r="P65" s="16">
        <f t="shared" si="10"/>
        <v>0</v>
      </c>
      <c r="Q65" s="16">
        <f ca="1">SUM(E65:P65)</f>
        <v>0</v>
      </c>
    </row>
    <row r="66" spans="1:17" ht="38.25" x14ac:dyDescent="0.25">
      <c r="A66" s="13" t="s">
        <v>63</v>
      </c>
      <c r="B66" s="36">
        <v>0</v>
      </c>
      <c r="C66" s="36">
        <v>0</v>
      </c>
      <c r="D66" s="16"/>
      <c r="E66" s="16">
        <f t="shared" ca="1" si="11"/>
        <v>0</v>
      </c>
      <c r="F66" s="16">
        <f t="shared" si="12"/>
        <v>0</v>
      </c>
      <c r="G66" s="16">
        <f t="shared" si="13"/>
        <v>0</v>
      </c>
      <c r="H66" s="16">
        <f t="shared" si="7"/>
        <v>0</v>
      </c>
      <c r="I66" s="16">
        <f t="shared" si="8"/>
        <v>0</v>
      </c>
      <c r="J66" s="16">
        <f t="shared" si="9"/>
        <v>0</v>
      </c>
      <c r="K66" s="16">
        <f t="shared" si="14"/>
        <v>0</v>
      </c>
      <c r="L66" s="16">
        <f t="shared" si="10"/>
        <v>0</v>
      </c>
      <c r="M66" s="16">
        <f t="shared" si="10"/>
        <v>0</v>
      </c>
      <c r="N66" s="16">
        <f t="shared" si="10"/>
        <v>0</v>
      </c>
      <c r="O66" s="16">
        <f t="shared" si="10"/>
        <v>0</v>
      </c>
      <c r="P66" s="16">
        <f t="shared" si="10"/>
        <v>0</v>
      </c>
      <c r="Q66" s="16">
        <f ca="1">SUM(E66:P66)</f>
        <v>0</v>
      </c>
    </row>
    <row r="67" spans="1:17" ht="30" x14ac:dyDescent="0.25">
      <c r="A67" s="20" t="s">
        <v>64</v>
      </c>
      <c r="B67" s="41">
        <f>SUM(B68:B69)</f>
        <v>0</v>
      </c>
      <c r="C67" s="41">
        <f t="shared" ref="C67" si="15">SUM(C68:C69)</f>
        <v>0</v>
      </c>
      <c r="D67" s="19"/>
      <c r="E67" s="19">
        <f t="shared" ca="1" si="11"/>
        <v>0</v>
      </c>
      <c r="F67" s="19">
        <f t="shared" si="12"/>
        <v>0</v>
      </c>
      <c r="G67" s="19">
        <f t="shared" si="13"/>
        <v>0</v>
      </c>
      <c r="H67" s="19">
        <f t="shared" si="7"/>
        <v>0</v>
      </c>
      <c r="I67" s="19">
        <f t="shared" si="8"/>
        <v>0</v>
      </c>
      <c r="J67" s="19">
        <f t="shared" si="9"/>
        <v>0</v>
      </c>
      <c r="K67" s="19">
        <f t="shared" si="14"/>
        <v>0</v>
      </c>
      <c r="L67" s="19">
        <f t="shared" si="10"/>
        <v>0</v>
      </c>
      <c r="M67" s="19">
        <f t="shared" si="10"/>
        <v>0</v>
      </c>
      <c r="N67" s="19">
        <f t="shared" si="10"/>
        <v>0</v>
      </c>
      <c r="O67" s="19">
        <f t="shared" si="10"/>
        <v>0</v>
      </c>
      <c r="P67" s="19">
        <f t="shared" si="10"/>
        <v>0</v>
      </c>
      <c r="Q67" s="19">
        <f ca="1">SUM(E67:P67)</f>
        <v>0</v>
      </c>
    </row>
    <row r="68" spans="1:17" x14ac:dyDescent="0.25">
      <c r="A68" s="13" t="s">
        <v>65</v>
      </c>
      <c r="B68" s="36">
        <v>0</v>
      </c>
      <c r="C68" s="36">
        <v>0</v>
      </c>
      <c r="D68" s="16"/>
      <c r="E68" s="16">
        <f t="shared" ca="1" si="11"/>
        <v>0</v>
      </c>
      <c r="F68" s="16">
        <f t="shared" si="12"/>
        <v>0</v>
      </c>
      <c r="G68" s="16">
        <f t="shared" si="13"/>
        <v>0</v>
      </c>
      <c r="H68" s="16">
        <f t="shared" si="7"/>
        <v>0</v>
      </c>
      <c r="I68" s="16">
        <f t="shared" si="8"/>
        <v>0</v>
      </c>
      <c r="J68" s="16">
        <f t="shared" si="9"/>
        <v>0</v>
      </c>
      <c r="K68" s="16">
        <f t="shared" si="14"/>
        <v>0</v>
      </c>
      <c r="L68" s="16">
        <f t="shared" si="10"/>
        <v>0</v>
      </c>
      <c r="M68" s="16">
        <f t="shared" si="10"/>
        <v>0</v>
      </c>
      <c r="N68" s="16">
        <f t="shared" si="10"/>
        <v>0</v>
      </c>
      <c r="O68" s="16">
        <f t="shared" si="10"/>
        <v>0</v>
      </c>
      <c r="P68" s="16">
        <f t="shared" si="10"/>
        <v>0</v>
      </c>
      <c r="Q68" s="16">
        <f ca="1">SUM(E68:P68)</f>
        <v>0</v>
      </c>
    </row>
    <row r="69" spans="1:17" ht="25.5" x14ac:dyDescent="0.25">
      <c r="A69" s="13" t="s">
        <v>66</v>
      </c>
      <c r="B69" s="36">
        <v>0</v>
      </c>
      <c r="C69" s="36">
        <v>0</v>
      </c>
      <c r="D69" s="16"/>
      <c r="E69" s="16">
        <f t="shared" ca="1" si="11"/>
        <v>0</v>
      </c>
      <c r="F69" s="16">
        <f t="shared" si="12"/>
        <v>0</v>
      </c>
      <c r="G69" s="16">
        <f t="shared" si="13"/>
        <v>0</v>
      </c>
      <c r="H69" s="16">
        <f t="shared" si="7"/>
        <v>0</v>
      </c>
      <c r="I69" s="16">
        <f t="shared" si="8"/>
        <v>0</v>
      </c>
      <c r="J69" s="16">
        <f t="shared" si="9"/>
        <v>0</v>
      </c>
      <c r="K69" s="16">
        <f t="shared" si="14"/>
        <v>0</v>
      </c>
      <c r="L69" s="16">
        <f t="shared" si="10"/>
        <v>0</v>
      </c>
      <c r="M69" s="16">
        <f t="shared" si="10"/>
        <v>0</v>
      </c>
      <c r="N69" s="16">
        <f t="shared" si="10"/>
        <v>0</v>
      </c>
      <c r="O69" s="16">
        <f t="shared" si="10"/>
        <v>0</v>
      </c>
      <c r="P69" s="16">
        <f t="shared" si="10"/>
        <v>0</v>
      </c>
      <c r="Q69" s="16">
        <f ca="1">SUM(E69:P69)</f>
        <v>0</v>
      </c>
    </row>
    <row r="70" spans="1:17" x14ac:dyDescent="0.25">
      <c r="A70" s="20" t="s">
        <v>67</v>
      </c>
      <c r="B70" s="41">
        <f>SUM(B71:B73)</f>
        <v>0</v>
      </c>
      <c r="C70" s="41">
        <f t="shared" ref="C70" si="16">SUM(C71:C73)</f>
        <v>0</v>
      </c>
      <c r="D70" s="19"/>
      <c r="E70" s="19">
        <f t="shared" ca="1" si="11"/>
        <v>0</v>
      </c>
      <c r="F70" s="19">
        <f t="shared" si="12"/>
        <v>0</v>
      </c>
      <c r="G70" s="19">
        <f t="shared" si="13"/>
        <v>0</v>
      </c>
      <c r="H70" s="19">
        <f t="shared" si="7"/>
        <v>0</v>
      </c>
      <c r="I70" s="19">
        <f t="shared" si="8"/>
        <v>0</v>
      </c>
      <c r="J70" s="19">
        <f t="shared" si="9"/>
        <v>0</v>
      </c>
      <c r="K70" s="19">
        <f t="shared" si="14"/>
        <v>0</v>
      </c>
      <c r="L70" s="19">
        <f t="shared" si="10"/>
        <v>0</v>
      </c>
      <c r="M70" s="19">
        <f t="shared" si="10"/>
        <v>0</v>
      </c>
      <c r="N70" s="19">
        <f t="shared" si="10"/>
        <v>0</v>
      </c>
      <c r="O70" s="19">
        <f t="shared" si="10"/>
        <v>0</v>
      </c>
      <c r="P70" s="19">
        <f t="shared" si="10"/>
        <v>0</v>
      </c>
      <c r="Q70" s="19">
        <f ca="1">SUM(E70:P70)</f>
        <v>0</v>
      </c>
    </row>
    <row r="71" spans="1:17" ht="20.25" customHeight="1" x14ac:dyDescent="0.25">
      <c r="A71" s="13" t="s">
        <v>68</v>
      </c>
      <c r="B71" s="36">
        <v>0</v>
      </c>
      <c r="C71" s="36">
        <v>0</v>
      </c>
      <c r="D71" s="16"/>
      <c r="E71" s="16">
        <f t="shared" ca="1" si="11"/>
        <v>0</v>
      </c>
      <c r="F71" s="16">
        <f t="shared" si="12"/>
        <v>0</v>
      </c>
      <c r="G71" s="16">
        <f t="shared" si="13"/>
        <v>0</v>
      </c>
      <c r="H71" s="16">
        <f t="shared" si="7"/>
        <v>0</v>
      </c>
      <c r="I71" s="16">
        <f t="shared" si="8"/>
        <v>0</v>
      </c>
      <c r="J71" s="16">
        <f t="shared" si="9"/>
        <v>0</v>
      </c>
      <c r="K71" s="16">
        <f t="shared" si="14"/>
        <v>0</v>
      </c>
      <c r="L71" s="16">
        <f t="shared" si="10"/>
        <v>0</v>
      </c>
      <c r="M71" s="16">
        <f t="shared" si="10"/>
        <v>0</v>
      </c>
      <c r="N71" s="16">
        <f t="shared" si="10"/>
        <v>0</v>
      </c>
      <c r="O71" s="16">
        <f t="shared" si="10"/>
        <v>0</v>
      </c>
      <c r="P71" s="16">
        <f t="shared" si="10"/>
        <v>0</v>
      </c>
      <c r="Q71" s="16">
        <f ca="1">SUM(E71:P71)</f>
        <v>0</v>
      </c>
    </row>
    <row r="72" spans="1:17" ht="17.25" customHeight="1" x14ac:dyDescent="0.25">
      <c r="A72" s="13" t="s">
        <v>69</v>
      </c>
      <c r="B72" s="36">
        <v>0</v>
      </c>
      <c r="C72" s="36">
        <v>0</v>
      </c>
      <c r="D72" s="16"/>
      <c r="E72" s="16">
        <f t="shared" ca="1" si="11"/>
        <v>0</v>
      </c>
      <c r="F72" s="16">
        <f t="shared" si="12"/>
        <v>0</v>
      </c>
      <c r="G72" s="16">
        <f t="shared" si="13"/>
        <v>0</v>
      </c>
      <c r="H72" s="16">
        <f t="shared" si="7"/>
        <v>0</v>
      </c>
      <c r="I72" s="16">
        <f t="shared" si="8"/>
        <v>0</v>
      </c>
      <c r="J72" s="16">
        <f t="shared" si="9"/>
        <v>0</v>
      </c>
      <c r="K72" s="16">
        <f t="shared" si="14"/>
        <v>0</v>
      </c>
      <c r="L72" s="16">
        <f t="shared" si="10"/>
        <v>0</v>
      </c>
      <c r="M72" s="16">
        <f t="shared" si="10"/>
        <v>0</v>
      </c>
      <c r="N72" s="16">
        <f t="shared" si="10"/>
        <v>0</v>
      </c>
      <c r="O72" s="16">
        <f t="shared" si="10"/>
        <v>0</v>
      </c>
      <c r="P72" s="16">
        <f t="shared" si="10"/>
        <v>0</v>
      </c>
      <c r="Q72" s="16">
        <f ca="1">SUM(E72:P72)</f>
        <v>0</v>
      </c>
    </row>
    <row r="73" spans="1:17" ht="25.5" x14ac:dyDescent="0.25">
      <c r="A73" s="13" t="s">
        <v>70</v>
      </c>
      <c r="B73" s="36">
        <v>0</v>
      </c>
      <c r="C73" s="36">
        <v>0</v>
      </c>
      <c r="D73" s="16"/>
      <c r="E73" s="16">
        <f t="shared" ca="1" si="11"/>
        <v>0</v>
      </c>
      <c r="F73" s="16">
        <f t="shared" si="12"/>
        <v>0</v>
      </c>
      <c r="G73" s="16">
        <f t="shared" si="13"/>
        <v>0</v>
      </c>
      <c r="H73" s="16">
        <f t="shared" si="7"/>
        <v>0</v>
      </c>
      <c r="I73" s="16">
        <f t="shared" si="8"/>
        <v>0</v>
      </c>
      <c r="J73" s="16">
        <f t="shared" si="9"/>
        <v>0</v>
      </c>
      <c r="K73" s="16">
        <f t="shared" si="14"/>
        <v>0</v>
      </c>
      <c r="L73" s="16">
        <f t="shared" si="10"/>
        <v>0</v>
      </c>
      <c r="M73" s="16">
        <f t="shared" si="10"/>
        <v>0</v>
      </c>
      <c r="N73" s="16">
        <f t="shared" si="10"/>
        <v>0</v>
      </c>
      <c r="O73" s="16">
        <f t="shared" si="10"/>
        <v>0</v>
      </c>
      <c r="P73" s="16">
        <f t="shared" si="10"/>
        <v>0</v>
      </c>
      <c r="Q73" s="16">
        <f ca="1">SUM(E73:P73)</f>
        <v>0</v>
      </c>
    </row>
    <row r="74" spans="1:17" ht="5.25" customHeight="1" x14ac:dyDescent="0.25">
      <c r="A74" s="22"/>
      <c r="B74" s="22"/>
      <c r="C74" s="22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</row>
    <row r="75" spans="1:17" x14ac:dyDescent="0.25">
      <c r="A75" s="23" t="s">
        <v>71</v>
      </c>
      <c r="B75" s="42">
        <f>+B62+B52+B36+B26+B16+B10</f>
        <v>406957511</v>
      </c>
      <c r="C75" s="42">
        <f t="shared" ref="C75" si="17">+C62+C52+C36+C26+C16+C10</f>
        <v>547706198.88</v>
      </c>
      <c r="D75" s="24"/>
      <c r="E75" s="24">
        <f ca="1">+E10+E16+E26+E36+E52+E62+E67+E70</f>
        <v>17898961.800000001</v>
      </c>
      <c r="F75" s="24">
        <f>+F10+F16+F26+F36+F52+F62+F67+F70</f>
        <v>17483530.059999999</v>
      </c>
      <c r="G75" s="24">
        <f>+G10+G16+G26+G36+G52+G62+G67+G70</f>
        <v>26505880.48</v>
      </c>
      <c r="H75" s="24">
        <f>+H10+H16+H26+H36+H52+H62+H67+H70</f>
        <v>21754940.989999998</v>
      </c>
      <c r="I75" s="24">
        <f t="shared" ref="I75:J75" si="18">+I10+I16+I26+I36+I52+I62+I67+I70</f>
        <v>45720429.410000004</v>
      </c>
      <c r="J75" s="24">
        <f t="shared" si="18"/>
        <v>24463222.959999997</v>
      </c>
      <c r="K75" s="24">
        <f>+K10+K16+K26+K36+K52+K62+K67+K70</f>
        <v>34290130.950000003</v>
      </c>
      <c r="L75" s="24">
        <f>+L10+L16+L26+L36+L52+L62+L67+L70</f>
        <v>26076701.590000004</v>
      </c>
      <c r="M75" s="24">
        <f>+M10+M16+M26+M36+M52+M62+M67+M70</f>
        <v>22331758.030000001</v>
      </c>
      <c r="N75" s="24">
        <f>+N10+N16+N26+N36+N52+N62+N67+N70</f>
        <v>85973240.769999996</v>
      </c>
      <c r="O75" s="24">
        <f>+O10+O16+O26+O36+O52+O62+O67+O70</f>
        <v>49043387.990000002</v>
      </c>
      <c r="P75" s="24">
        <f>+P10+P16+P26+P36+P52+P62+P67+P70</f>
        <v>58747111.879999995</v>
      </c>
      <c r="Q75" s="24">
        <f>SUM(Q10+Q16+Q26+Q36+Q52+Q62)</f>
        <v>430289296.91000003</v>
      </c>
    </row>
    <row r="76" spans="1:17" ht="9" customHeight="1" x14ac:dyDescent="0.25">
      <c r="A76" s="25"/>
      <c r="B76" s="25"/>
      <c r="C76" s="25"/>
      <c r="Q76" s="26"/>
    </row>
    <row r="77" spans="1:17" x14ac:dyDescent="0.25">
      <c r="A77" s="6" t="s">
        <v>72</v>
      </c>
      <c r="B77" s="6"/>
      <c r="C77" s="6"/>
      <c r="D77" s="28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8"/>
    </row>
    <row r="78" spans="1:17" x14ac:dyDescent="0.25">
      <c r="A78" s="9" t="s">
        <v>73</v>
      </c>
      <c r="B78" s="19">
        <v>0</v>
      </c>
      <c r="C78" s="19">
        <v>0</v>
      </c>
      <c r="D78" s="19"/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</row>
    <row r="79" spans="1:17" ht="25.5" x14ac:dyDescent="0.25">
      <c r="A79" s="13" t="s">
        <v>74</v>
      </c>
      <c r="B79" s="36">
        <v>0</v>
      </c>
      <c r="C79" s="36">
        <v>0</v>
      </c>
      <c r="D79" s="16"/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</row>
    <row r="80" spans="1:17" ht="25.5" x14ac:dyDescent="0.25">
      <c r="A80" s="13" t="s">
        <v>75</v>
      </c>
      <c r="B80" s="36">
        <v>0</v>
      </c>
      <c r="C80" s="36">
        <v>0</v>
      </c>
      <c r="D80" s="16"/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</row>
    <row r="81" spans="1:18" x14ac:dyDescent="0.25">
      <c r="A81" s="9" t="s">
        <v>76</v>
      </c>
      <c r="B81" s="9"/>
      <c r="C81" s="9"/>
      <c r="D81" s="19"/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19">
        <v>0</v>
      </c>
    </row>
    <row r="82" spans="1:18" x14ac:dyDescent="0.25">
      <c r="A82" s="13" t="s">
        <v>77</v>
      </c>
      <c r="B82" s="36">
        <v>0</v>
      </c>
      <c r="C82" s="36">
        <v>0</v>
      </c>
      <c r="D82" s="16"/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</row>
    <row r="83" spans="1:18" ht="25.5" x14ac:dyDescent="0.25">
      <c r="A83" s="13" t="s">
        <v>78</v>
      </c>
      <c r="B83" s="36">
        <v>0</v>
      </c>
      <c r="C83" s="36">
        <v>0</v>
      </c>
      <c r="D83" s="16"/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0</v>
      </c>
      <c r="P83" s="16">
        <v>0</v>
      </c>
      <c r="Q83" s="16">
        <v>0</v>
      </c>
    </row>
    <row r="84" spans="1:18" ht="30" x14ac:dyDescent="0.25">
      <c r="A84" s="9" t="s">
        <v>79</v>
      </c>
      <c r="B84" s="19">
        <v>0</v>
      </c>
      <c r="C84" s="19">
        <v>0</v>
      </c>
      <c r="D84" s="19"/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  <c r="P84" s="19">
        <v>0</v>
      </c>
      <c r="Q84" s="19">
        <v>0</v>
      </c>
    </row>
    <row r="85" spans="1:18" ht="25.5" x14ac:dyDescent="0.25">
      <c r="A85" s="13" t="s">
        <v>80</v>
      </c>
      <c r="B85" s="36">
        <v>0</v>
      </c>
      <c r="C85" s="36">
        <v>0</v>
      </c>
      <c r="D85" s="16"/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</row>
    <row r="86" spans="1:18" x14ac:dyDescent="0.25">
      <c r="A86" s="23" t="s">
        <v>81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</row>
    <row r="87" spans="1:18" ht="8.25" customHeight="1" x14ac:dyDescent="0.25"/>
    <row r="88" spans="1:18" ht="31.5" x14ac:dyDescent="0.25">
      <c r="A88" s="30" t="s">
        <v>82</v>
      </c>
      <c r="B88" s="31">
        <f>+B75</f>
        <v>406957511</v>
      </c>
      <c r="C88" s="31">
        <f t="shared" ref="C88" si="19">+C75</f>
        <v>547706198.88</v>
      </c>
      <c r="D88" s="31"/>
      <c r="E88" s="31">
        <f t="shared" ref="E88:I88" ca="1" si="20">SUM(E75)</f>
        <v>17898961.800000001</v>
      </c>
      <c r="F88" s="31">
        <f t="shared" si="20"/>
        <v>17483530.059999999</v>
      </c>
      <c r="G88" s="31">
        <f t="shared" si="20"/>
        <v>26505880.48</v>
      </c>
      <c r="H88" s="31">
        <f t="shared" si="20"/>
        <v>21754940.989999998</v>
      </c>
      <c r="I88" s="31">
        <f t="shared" si="20"/>
        <v>45720429.410000004</v>
      </c>
      <c r="J88" s="31">
        <f t="shared" ref="J88" si="21">SUM(J75)</f>
        <v>24463222.959999997</v>
      </c>
      <c r="K88" s="31">
        <f t="shared" ref="K88" si="22">SUM(K75)</f>
        <v>34290130.950000003</v>
      </c>
      <c r="L88" s="31">
        <f t="shared" ref="L88:M88" si="23">SUM(L75)</f>
        <v>26076701.590000004</v>
      </c>
      <c r="M88" s="31">
        <f t="shared" si="23"/>
        <v>22331758.030000001</v>
      </c>
      <c r="N88" s="31">
        <f>SUM(N75)</f>
        <v>85973240.769999996</v>
      </c>
      <c r="O88" s="31">
        <f>SUM(O75)</f>
        <v>49043387.990000002</v>
      </c>
      <c r="P88" s="31">
        <f>SUM(P75)</f>
        <v>58747111.879999995</v>
      </c>
      <c r="Q88" s="31">
        <f>SUM(Q75)</f>
        <v>430289296.91000003</v>
      </c>
      <c r="R88" s="5"/>
    </row>
    <row r="89" spans="1:18" ht="11.25" customHeight="1" x14ac:dyDescent="0.25">
      <c r="A89" s="2"/>
      <c r="B89" s="2"/>
      <c r="C89" s="2"/>
      <c r="R89" s="5"/>
    </row>
    <row r="90" spans="1:18" x14ac:dyDescent="0.25">
      <c r="A90" s="43" t="s">
        <v>84</v>
      </c>
      <c r="B90" s="2"/>
      <c r="C90" s="2"/>
    </row>
    <row r="91" spans="1:18" x14ac:dyDescent="0.25">
      <c r="A91" s="2" t="s">
        <v>1</v>
      </c>
      <c r="B91" s="2"/>
      <c r="C91" s="2"/>
    </row>
    <row r="92" spans="1:18" x14ac:dyDescent="0.25">
      <c r="A92" s="2" t="s">
        <v>88</v>
      </c>
      <c r="B92" s="2"/>
      <c r="C92" s="2"/>
      <c r="I92" s="5"/>
      <c r="J92" s="5"/>
      <c r="K92" s="5"/>
      <c r="L92" s="5"/>
      <c r="M92" s="5"/>
      <c r="N92" s="5"/>
      <c r="O92" s="5"/>
      <c r="P92" s="5"/>
    </row>
    <row r="93" spans="1:18" x14ac:dyDescent="0.25">
      <c r="A93" s="2" t="s">
        <v>4</v>
      </c>
    </row>
    <row r="94" spans="1:18" x14ac:dyDescent="0.25">
      <c r="A94" s="2" t="s">
        <v>6</v>
      </c>
      <c r="B94" s="2"/>
      <c r="C94" s="2"/>
      <c r="E94" s="5"/>
    </row>
    <row r="95" spans="1:18" x14ac:dyDescent="0.25">
      <c r="A95" s="2" t="s">
        <v>7</v>
      </c>
      <c r="B95" s="2"/>
      <c r="C95" s="2"/>
      <c r="I95" t="s">
        <v>99</v>
      </c>
    </row>
    <row r="96" spans="1:18" x14ac:dyDescent="0.25">
      <c r="A96" s="2" t="s">
        <v>89</v>
      </c>
      <c r="B96" s="2"/>
      <c r="C96" s="2"/>
    </row>
    <row r="97" spans="5:25" ht="15.75" x14ac:dyDescent="0.25">
      <c r="U97" s="32"/>
      <c r="V97" s="32"/>
    </row>
    <row r="98" spans="5:25" ht="15.75" x14ac:dyDescent="0.25">
      <c r="U98" s="32"/>
      <c r="V98" s="33"/>
      <c r="Y98" s="32"/>
    </row>
    <row r="99" spans="5:25" ht="15.75" x14ac:dyDescent="0.25">
      <c r="E99" s="32"/>
      <c r="U99" s="33"/>
      <c r="V99" s="34"/>
      <c r="Y99" s="34"/>
    </row>
    <row r="100" spans="5:25" x14ac:dyDescent="0.25">
      <c r="E100" s="34"/>
      <c r="U100" s="34"/>
      <c r="V100" s="34"/>
      <c r="Y100" s="34"/>
    </row>
    <row r="101" spans="5:25" x14ac:dyDescent="0.25">
      <c r="E101" s="34"/>
    </row>
  </sheetData>
  <mergeCells count="5">
    <mergeCell ref="A2:Q2"/>
    <mergeCell ref="A3:Q3"/>
    <mergeCell ref="A4:Q4"/>
    <mergeCell ref="A5:Q5"/>
    <mergeCell ref="A6:Q6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58" fitToWidth="0" fitToHeight="0" orientation="landscape" verticalDpi="4294967293" r:id="rId1"/>
  <ignoredErrors>
    <ignoredError sqref="B36 B52 F26:G26 H52:J52 I26:J2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earredondo</dc:creator>
  <cp:lastModifiedBy>presupuesto</cp:lastModifiedBy>
  <cp:lastPrinted>2024-12-09T16:16:13Z</cp:lastPrinted>
  <dcterms:created xsi:type="dcterms:W3CDTF">2021-07-05T13:45:25Z</dcterms:created>
  <dcterms:modified xsi:type="dcterms:W3CDTF">2025-01-10T14:22:09Z</dcterms:modified>
</cp:coreProperties>
</file>