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reccion de Promocion de Ética e Integridad\División de Comisiones de Ética Pública\Evaluaciones 2018\Evaluadores\Arturina Brito\"/>
    </mc:Choice>
  </mc:AlternateContent>
  <bookViews>
    <workbookView xWindow="0" yWindow="0" windowWidth="20490" windowHeight="7755"/>
  </bookViews>
  <sheets>
    <sheet name="Evaluación PT 2018" sheetId="9" r:id="rId1"/>
    <sheet name="Resumen de resultados" sheetId="12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2018'!$A$13:$M$56</definedName>
    <definedName name="_xlnm._FilterDatabase" hidden="1">'[1]PRELIMINAR POA'!#REF!</definedName>
    <definedName name="_xlnm.Print_Area" localSheetId="0">'Evaluación PT 2018'!$A$1:$M$60</definedName>
    <definedName name="_xlnm.Print_Area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_xlnm.Print_Titles" localSheetId="0">'Evaluación PT 2018'!$12:$15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K6" i="12" l="1"/>
  <c r="K12" i="12" l="1"/>
  <c r="I9" i="12" l="1"/>
  <c r="I8" i="12"/>
  <c r="I7" i="12"/>
  <c r="I6" i="12"/>
  <c r="H9" i="12"/>
  <c r="H8" i="12"/>
  <c r="H7" i="12"/>
  <c r="H6" i="12"/>
  <c r="G9" i="12" l="1"/>
  <c r="G8" i="12"/>
  <c r="G7" i="12"/>
  <c r="G6" i="12"/>
  <c r="F9" i="12"/>
  <c r="F8" i="12"/>
  <c r="F7" i="12"/>
  <c r="F6" i="12"/>
  <c r="E8" i="12"/>
  <c r="E9" i="12"/>
  <c r="E7" i="12"/>
  <c r="E6" i="12"/>
  <c r="I10" i="12"/>
  <c r="H10" i="12"/>
  <c r="E10" i="12" l="1"/>
  <c r="G10" i="12"/>
  <c r="J10" i="12" s="1"/>
  <c r="F10" i="12"/>
  <c r="H11" i="12" l="1"/>
  <c r="I11" i="12"/>
  <c r="E11" i="12"/>
  <c r="F11" i="12"/>
  <c r="G11" i="12"/>
  <c r="J11" i="12" l="1"/>
  <c r="L56" i="9"/>
</calcChain>
</file>

<file path=xl/sharedStrings.xml><?xml version="1.0" encoding="utf-8"?>
<sst xmlns="http://schemas.openxmlformats.org/spreadsheetml/2006/main" count="245" uniqueCount="177">
  <si>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</si>
  <si>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</si>
  <si>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</si>
  <si>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</si>
  <si>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</si>
  <si>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</si>
  <si>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</si>
  <si>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</si>
  <si>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</si>
  <si>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</si>
  <si>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</si>
  <si>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</si>
  <si>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</si>
  <si>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</si>
  <si>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</si>
  <si>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</si>
  <si>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</si>
  <si>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</si>
  <si>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</si>
  <si>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</si>
  <si>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</si>
  <si>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</si>
  <si>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</si>
  <si>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</si>
  <si>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</si>
  <si>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</si>
  <si>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</si>
  <si>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</si>
  <si>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</si>
  <si>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</si>
  <si>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</si>
  <si>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</si>
  <si>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</si>
  <si>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</si>
  <si>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</si>
  <si>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</si>
  <si>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</si>
  <si>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</si>
  <si>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</si>
  <si>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</si>
  <si>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</si>
  <si>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</si>
  <si>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</si>
  <si>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</si>
  <si>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</si>
  <si>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</si>
  <si>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</si>
  <si>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</si>
  <si>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</si>
  <si>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</si>
  <si>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</si>
  <si>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</si>
  <si>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</si>
  <si>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</si>
  <si>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</si>
  <si>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</si>
  <si>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</si>
  <si>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</si>
  <si>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</si>
  <si>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</si>
  <si>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</si>
  <si>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</si>
  <si>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</si>
  <si>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</si>
  <si>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</si>
  <si>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</si>
  <si>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</si>
  <si>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</si>
  <si>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</si>
  <si>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</si>
  <si>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</si>
  <si>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</si>
  <si>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</si>
  <si>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</si>
  <si>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</si>
  <si>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</si>
  <si>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</si>
  <si>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</si>
  <si>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</si>
  <si>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</si>
  <si>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</si>
  <si>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</si>
  <si>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</si>
  <si>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</si>
  <si>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</si>
  <si>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</si>
  <si>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</si>
  <si>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</si>
  <si>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</si>
  <si>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</si>
  <si>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</si>
  <si>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</si>
  <si>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</si>
  <si>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</si>
  <si>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</si>
  <si>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</si>
  <si>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</si>
  <si>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</si>
  <si>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</si>
  <si>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</si>
  <si>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</si>
  <si>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</si>
  <si>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</si>
  <si>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</si>
  <si>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</si>
  <si>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</si>
  <si>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</si>
  <si>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</si>
  <si>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 xml:space="preserve">Cumplido </t>
  </si>
  <si>
    <t>Pendiente</t>
  </si>
  <si>
    <t>No Cumplido</t>
  </si>
  <si>
    <t>N/A</t>
  </si>
  <si>
    <t>Calificación Final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</si>
  <si>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</si>
  <si>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</si>
  <si>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</si>
  <si>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</si>
  <si>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 xml:space="preserve">Cantidad de Servidores en la institución: </t>
  </si>
  <si>
    <t xml:space="preserve">   T1</t>
  </si>
  <si>
    <t>T1</t>
  </si>
  <si>
    <t>T3</t>
  </si>
  <si>
    <t>T1, T2, T3, T4</t>
  </si>
  <si>
    <t>T2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</si>
  <si>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</si>
  <si>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</si>
  <si>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</si>
  <si>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</si>
  <si>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</si>
  <si>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</si>
  <si>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Actividad reorientada.</t>
  </si>
  <si>
    <t xml:space="preserve"> T2/ T3/ T4</t>
  </si>
  <si>
    <t>T3/ T4</t>
  </si>
  <si>
    <t>Se imprimieron 290 ejemplares y se recibieron 215 llenas, incluidas las del personal del Archivo Regional de San Juan.</t>
  </si>
  <si>
    <t>Promoción 17/3/2018</t>
  </si>
  <si>
    <t>Solicitud y seguimiento al Departamento de la TIC para la creación del correo.</t>
  </si>
  <si>
    <t>Elaboración de afiche, distribución a todos los departamentos y colocación en el mural informativo de la CEP.</t>
  </si>
  <si>
    <t>30/11/2017 - 15/3/2018</t>
  </si>
  <si>
    <t>Se solicitó  y dio seguimiento a la Dirección General para la designación del buzón y luego de la instalación se difundio mediante circular de Recursos Humanos y afiche.</t>
  </si>
  <si>
    <t>15/12/2017 - 19/02/2018</t>
  </si>
  <si>
    <t>Se solicitó al funcionario implicado la firma del CPE y luego se remitio a DIGEIG el documento original firmado.</t>
  </si>
  <si>
    <t>Pendiente Cecilia y Mena.</t>
  </si>
  <si>
    <t>Se elaboró el registro de control de casos de ocurrencia de conflicto de intereses en la institución.</t>
  </si>
  <si>
    <t>19/1/2018 - 16/2/2018 - 16/3/2018</t>
  </si>
  <si>
    <t>Se realizaron convocatorias, registro de asistencias y minutas de reuniones.</t>
  </si>
  <si>
    <t>Al curso básico asistieron 5 miembros y al diplomado asiste  1 miembro. En la gestión pasada los dos miembros de oficios (Juridico y RAI) hicieron el diplomado.</t>
  </si>
  <si>
    <t xml:space="preserve">Curso Básico para CEP 31/10/2017 - 22/11/2017
 Diplomado 15/3/2018 
Asistencia a reunión de coordinadores 
20/3/2018.
</t>
  </si>
  <si>
    <t>Se creó un corrreo</t>
  </si>
  <si>
    <t>En la CEP-AGN no ha ocurrido cambio en sus miembros.
Como norma se comparten las informaciones recibidas de DIGEIG por correo a todos los miembros de la CEP.</t>
  </si>
  <si>
    <t>Existe un archivo regional del sur en San Juan de la Maguana con 6 servidores público dirigido por el AGN. Se mantiene constante comunicaciones con ellos.</t>
  </si>
  <si>
    <t>Arturina Brito</t>
  </si>
  <si>
    <t>Institución:</t>
  </si>
  <si>
    <t xml:space="preserve"> Archivo General de la Nación</t>
  </si>
  <si>
    <t xml:space="preserve">Fecha de recepción del plan de Trabajo: </t>
  </si>
  <si>
    <t>Para la evaluacion de los semestres restantes presentar  comunicación de la CEP indicando si han recibido o no denuncias en ese trimestre.</t>
  </si>
  <si>
    <t>Crear un cuadro control para asesorias y actualizarlo cada trimestre Y Para la evaluacion de los trimestres restantes presentar  comunicación de la CEP indicando si han recibido o no solicitudes de asesorias en ese trimestre.</t>
  </si>
  <si>
    <t>Para proximos trimestres sugerimos ajustar algunos términos del cuadro: Eliminar todas las palabras relacionadas a denuncias y colocar otras mas relacionadas a la finalidad de la actividad (involucrados/conflicto,.  Sugerimos tambien agregar columna que establezca fecha de respuesta y otra columna que establezca la sugerencia/opinion de la CEP sobre el conflicto en especifico. Por ultimo, ara la evaluacion de los semestres restantes presentar  comunicación de la CEP indicando si han recibido/detectado o no conflictos de interes en ese trimestre.</t>
  </si>
  <si>
    <t>Actividad pendiente hasta tanto se elabore el reglamento especial de conformacion de CEP en oficinas regionales</t>
  </si>
  <si>
    <t>No recibimos evidencia de actividad 9b</t>
  </si>
  <si>
    <t xml:space="preserve">NO. </t>
  </si>
  <si>
    <t>ACTIVIDADES</t>
  </si>
  <si>
    <t>NIVEL DE CUMPLIMIENTO</t>
  </si>
  <si>
    <t>Referencia</t>
  </si>
  <si>
    <t xml:space="preserve"> CUMPLIDAS</t>
  </si>
  <si>
    <t>PARCIALES</t>
  </si>
  <si>
    <t>PENDIENTES</t>
  </si>
  <si>
    <t>NO CUMPLIDAS</t>
  </si>
  <si>
    <t>16-20</t>
  </si>
  <si>
    <t>TOTALES POR PONDERACIONES</t>
  </si>
  <si>
    <t>TOTAL PORCENTAJES</t>
  </si>
  <si>
    <t>RESUMEN DE RESULTADOS</t>
  </si>
  <si>
    <t>1-5</t>
  </si>
  <si>
    <t>6-8</t>
  </si>
  <si>
    <t>9-15</t>
  </si>
  <si>
    <t>*ESTAS PONDERACIONES CONTEMPLAN LOS LITERALES DE CADA ACTIVIDAD*</t>
  </si>
  <si>
    <t xml:space="preserve">PUNTUACION </t>
  </si>
  <si>
    <t>TOTAL PUNTOS ACUMULADOS</t>
  </si>
  <si>
    <t>Penalidad por tardanza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</si>
</sst>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[$-C0A]mmmm\-yy;@"/>
  </numFmts>
  <fonts count="4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16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9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9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168" fontId="23" fillId="2" borderId="0" xfId="0" applyNumberFormat="1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5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5" fillId="0" borderId="32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justify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top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3" fillId="4" borderId="33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39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39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39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0" xfId="0" applyFont="1" applyFill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5" fillId="0" borderId="27" xfId="0" applyFont="1" applyBorder="1" applyAlignment="1">
      <alignment horizontal="justify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0" xfId="0" applyFont="1" applyBorder="1" applyAlignment="1">
      <alignment horizontal="justify" vertical="center" wrapText="1"/>
    </xf>
    <xf numFmtId="0" fontId="25" fillId="0" borderId="51" xfId="0" applyFont="1" applyBorder="1" applyAlignment="1">
      <alignment horizontal="justify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7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4" fillId="14" borderId="26" xfId="0" applyFont="1" applyFill="1" applyBorder="1" applyAlignment="1" applyProtection="1">
      <alignment horizontal="center" vertical="center"/>
      <protection locked="0"/>
    </xf>
    <xf numFmtId="0" fontId="28" fillId="14" borderId="38" xfId="0" applyFont="1" applyFill="1" applyBorder="1" applyAlignment="1">
      <alignment vertical="center" wrapText="1"/>
    </xf>
    <xf numFmtId="0" fontId="4" fillId="14" borderId="7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vertical="center" wrapText="1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4" fillId="14" borderId="3" xfId="0" applyFont="1" applyFill="1" applyBorder="1" applyAlignment="1">
      <alignment vertical="center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>
      <alignment vertical="center"/>
    </xf>
    <xf numFmtId="0" fontId="4" fillId="14" borderId="32" xfId="0" applyFont="1" applyFill="1" applyBorder="1" applyAlignment="1" applyProtection="1">
      <alignment horizontal="center" vertical="center"/>
      <protection locked="0"/>
    </xf>
    <xf numFmtId="0" fontId="4" fillId="14" borderId="32" xfId="0" applyFont="1" applyFill="1" applyBorder="1" applyAlignment="1">
      <alignment vertical="center"/>
    </xf>
    <xf numFmtId="0" fontId="27" fillId="14" borderId="32" xfId="0" applyFont="1" applyFill="1" applyBorder="1" applyAlignment="1">
      <alignment horizontal="center" vertical="center" wrapText="1"/>
    </xf>
    <xf numFmtId="0" fontId="27" fillId="14" borderId="32" xfId="0" applyFont="1" applyFill="1" applyBorder="1" applyAlignment="1">
      <alignment vertical="top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vertical="top" wrapText="1"/>
    </xf>
    <xf numFmtId="0" fontId="27" fillId="14" borderId="4" xfId="0" applyFont="1" applyFill="1" applyBorder="1" applyAlignment="1">
      <alignment vertical="top" wrapText="1"/>
    </xf>
    <xf numFmtId="0" fontId="15" fillId="14" borderId="1" xfId="0" applyFont="1" applyFill="1" applyBorder="1" applyAlignment="1">
      <alignment horizontal="center" vertical="center" wrapText="1"/>
    </xf>
    <xf numFmtId="0" fontId="27" fillId="15" borderId="38" xfId="0" applyFont="1" applyFill="1" applyBorder="1" applyAlignment="1" applyProtection="1">
      <alignment vertical="center" wrapText="1"/>
      <protection locked="0"/>
    </xf>
    <xf numFmtId="14" fontId="27" fillId="15" borderId="7" xfId="0" applyNumberFormat="1" applyFont="1" applyFill="1" applyBorder="1" applyAlignment="1" applyProtection="1">
      <alignment vertical="center"/>
      <protection locked="0"/>
    </xf>
    <xf numFmtId="0" fontId="27" fillId="15" borderId="1" xfId="0" applyFont="1" applyFill="1" applyBorder="1" applyAlignment="1" applyProtection="1">
      <alignment vertical="center" wrapText="1"/>
      <protection locked="0"/>
    </xf>
    <xf numFmtId="0" fontId="27" fillId="15" borderId="2" xfId="0" applyFont="1" applyFill="1" applyBorder="1" applyAlignment="1" applyProtection="1">
      <alignment vertical="center" wrapText="1"/>
      <protection locked="0"/>
    </xf>
    <xf numFmtId="0" fontId="27" fillId="15" borderId="7" xfId="0" applyFont="1" applyFill="1" applyBorder="1" applyAlignment="1" applyProtection="1">
      <alignment horizontal="justify" vertical="top" wrapText="1"/>
    </xf>
    <xf numFmtId="0" fontId="25" fillId="15" borderId="13" xfId="0" applyFont="1" applyFill="1" applyBorder="1" applyAlignment="1">
      <alignment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6" fillId="15" borderId="3" xfId="0" applyFont="1" applyFill="1" applyBorder="1" applyAlignment="1" applyProtection="1">
      <alignment horizontal="justify" vertical="top"/>
      <protection locked="0"/>
    </xf>
    <xf numFmtId="0" fontId="26" fillId="15" borderId="1" xfId="0" applyFont="1" applyFill="1" applyBorder="1" applyAlignment="1" applyProtection="1">
      <alignment horizontal="justify" vertical="top"/>
      <protection locked="0"/>
    </xf>
    <xf numFmtId="0" fontId="26" fillId="15" borderId="32" xfId="0" applyFont="1" applyFill="1" applyBorder="1" applyAlignment="1" applyProtection="1">
      <alignment horizontal="justify" vertical="top"/>
      <protection locked="0"/>
    </xf>
    <xf numFmtId="0" fontId="27" fillId="15" borderId="8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15" borderId="32" xfId="0" applyFont="1" applyFill="1" applyBorder="1" applyAlignment="1" applyProtection="1">
      <alignment horizontal="center" vertical="top" wrapText="1"/>
    </xf>
    <xf numFmtId="0" fontId="27" fillId="15" borderId="32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vertical="top" wrapText="1"/>
    </xf>
    <xf numFmtId="0" fontId="27" fillId="15" borderId="1" xfId="0" applyFont="1" applyFill="1" applyBorder="1" applyAlignment="1">
      <alignment vertical="top" wrapText="1"/>
    </xf>
    <xf numFmtId="0" fontId="27" fillId="15" borderId="4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>
      <alignment horizontal="center" vertical="center" wrapText="1"/>
    </xf>
    <xf numFmtId="0" fontId="35" fillId="0" borderId="55" xfId="82" applyFont="1" applyBorder="1" applyAlignment="1">
      <alignment horizontal="center" vertical="center" wrapText="1"/>
    </xf>
    <xf numFmtId="0" fontId="35" fillId="0" borderId="55" xfId="82" applyFont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36" fillId="0" borderId="56" xfId="82" applyFont="1" applyBorder="1" applyAlignment="1">
      <alignment horizontal="center" vertical="top" wrapText="1"/>
    </xf>
    <xf numFmtId="0" fontId="36" fillId="0" borderId="57" xfId="82" applyFont="1" applyBorder="1" applyAlignment="1">
      <alignment horizontal="center" vertical="center" wrapText="1"/>
    </xf>
    <xf numFmtId="0" fontId="36" fillId="0" borderId="56" xfId="82" applyFont="1" applyBorder="1" applyAlignment="1">
      <alignment horizontal="center" vertical="center" wrapText="1"/>
    </xf>
    <xf numFmtId="0" fontId="36" fillId="0" borderId="58" xfId="82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6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top" wrapText="1"/>
    </xf>
    <xf numFmtId="0" fontId="27" fillId="0" borderId="8" xfId="0" applyFont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top" wrapText="1"/>
    </xf>
    <xf numFmtId="0" fontId="27" fillId="0" borderId="32" xfId="0" applyFont="1" applyBorder="1" applyAlignment="1" applyProtection="1">
      <alignment horizontal="center" vertical="top" wrapText="1"/>
    </xf>
    <xf numFmtId="0" fontId="27" fillId="0" borderId="3" xfId="0" applyFont="1" applyFill="1" applyBorder="1" applyAlignment="1">
      <alignment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6" fillId="16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6" fillId="14" borderId="2" xfId="0" applyFont="1" applyFill="1" applyBorder="1" applyAlignment="1">
      <alignment vertical="center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5" fillId="15" borderId="13" xfId="0" applyFont="1" applyFill="1" applyBorder="1" applyAlignment="1">
      <alignment horizontal="center" vertical="center" wrapText="1"/>
    </xf>
    <xf numFmtId="0" fontId="26" fillId="15" borderId="15" xfId="0" applyFont="1" applyFill="1" applyBorder="1" applyAlignment="1">
      <alignment horizontal="center" vertical="center"/>
    </xf>
    <xf numFmtId="0" fontId="25" fillId="15" borderId="12" xfId="0" applyFont="1" applyFill="1" applyBorder="1" applyAlignment="1">
      <alignment horizontal="center" wrapText="1"/>
    </xf>
    <xf numFmtId="14" fontId="27" fillId="15" borderId="27" xfId="0" applyNumberFormat="1" applyFont="1" applyFill="1" applyBorder="1" applyAlignment="1" applyProtection="1">
      <alignment horizontal="center" vertical="center" wrapText="1"/>
      <protection locked="0"/>
    </xf>
    <xf numFmtId="0" fontId="27" fillId="15" borderId="4" xfId="0" applyFont="1" applyFill="1" applyBorder="1" applyAlignment="1" applyProtection="1">
      <alignment horizontal="center" vertical="center" wrapText="1"/>
    </xf>
    <xf numFmtId="14" fontId="27" fillId="15" borderId="3" xfId="0" applyNumberFormat="1" applyFont="1" applyFill="1" applyBorder="1" applyAlignment="1">
      <alignment horizontal="center" vertical="center" wrapText="1"/>
    </xf>
    <xf numFmtId="0" fontId="26" fillId="15" borderId="42" xfId="0" applyFont="1" applyFill="1" applyBorder="1" applyAlignment="1">
      <alignment horizontal="center" vertical="center" wrapText="1"/>
    </xf>
    <xf numFmtId="0" fontId="26" fillId="15" borderId="14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2" xfId="0" applyFont="1" applyFill="1" applyBorder="1" applyAlignment="1">
      <alignment vertical="center" wrapText="1"/>
    </xf>
    <xf numFmtId="0" fontId="25" fillId="14" borderId="14" xfId="0" applyFont="1" applyFill="1" applyBorder="1" applyAlignment="1">
      <alignment vertical="center" wrapText="1"/>
    </xf>
    <xf numFmtId="0" fontId="25" fillId="14" borderId="32" xfId="0" applyFont="1" applyFill="1" applyBorder="1" applyAlignment="1">
      <alignment vertical="center" wrapText="1"/>
    </xf>
    <xf numFmtId="0" fontId="25" fillId="14" borderId="9" xfId="0" applyFont="1" applyFill="1" applyBorder="1" applyAlignment="1">
      <alignment vertical="center" wrapText="1"/>
    </xf>
    <xf numFmtId="0" fontId="25" fillId="14" borderId="43" xfId="0" applyFont="1" applyFill="1" applyBorder="1" applyAlignment="1">
      <alignment vertical="center" wrapText="1"/>
    </xf>
    <xf numFmtId="0" fontId="27" fillId="14" borderId="8" xfId="0" applyFont="1" applyFill="1" applyBorder="1" applyAlignment="1" applyProtection="1">
      <alignment vertical="top" wrapText="1"/>
    </xf>
    <xf numFmtId="0" fontId="27" fillId="14" borderId="4" xfId="0" applyFont="1" applyFill="1" applyBorder="1" applyAlignment="1" applyProtection="1">
      <alignment vertical="top" wrapText="1"/>
    </xf>
    <xf numFmtId="0" fontId="27" fillId="14" borderId="3" xfId="0" applyFont="1" applyFill="1" applyBorder="1" applyAlignment="1" applyProtection="1">
      <alignment vertical="top" wrapText="1"/>
    </xf>
    <xf numFmtId="0" fontId="27" fillId="14" borderId="4" xfId="0" applyFont="1" applyFill="1" applyBorder="1" applyAlignment="1" applyProtection="1">
      <alignment horizontal="center" vertical="center" wrapText="1"/>
    </xf>
    <xf numFmtId="2" fontId="18" fillId="4" borderId="17" xfId="1" applyNumberFormat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40" fillId="6" borderId="64" xfId="4" applyFont="1" applyFill="1" applyBorder="1" applyAlignment="1">
      <alignment horizontal="center" vertical="center" wrapText="1"/>
    </xf>
    <xf numFmtId="0" fontId="40" fillId="7" borderId="9" xfId="4" applyFont="1" applyFill="1" applyBorder="1" applyAlignment="1">
      <alignment horizontal="center" vertical="center" wrapText="1"/>
    </xf>
    <xf numFmtId="0" fontId="40" fillId="17" borderId="9" xfId="4" applyFont="1" applyFill="1" applyBorder="1" applyAlignment="1">
      <alignment horizontal="center" vertical="center" wrapText="1"/>
    </xf>
    <xf numFmtId="0" fontId="40" fillId="8" borderId="23" xfId="4" applyFont="1" applyFill="1" applyBorder="1" applyAlignment="1">
      <alignment horizontal="center" vertical="center" wrapText="1"/>
    </xf>
    <xf numFmtId="0" fontId="40" fillId="0" borderId="65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1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67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14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7" fillId="14" borderId="32" xfId="0" applyFont="1" applyFill="1" applyBorder="1" applyAlignment="1" applyProtection="1">
      <alignment horizontal="center" vertical="center"/>
      <protection locked="0"/>
    </xf>
    <xf numFmtId="0" fontId="40" fillId="3" borderId="1" xfId="4" applyFont="1" applyFill="1" applyBorder="1" applyAlignment="1">
      <alignment horizontal="center" vertical="center" wrapText="1"/>
    </xf>
    <xf numFmtId="2" fontId="40" fillId="18" borderId="53" xfId="98" applyNumberFormat="1" applyFont="1" applyFill="1" applyBorder="1" applyAlignment="1">
      <alignment horizontal="center" vertical="center"/>
    </xf>
    <xf numFmtId="9" fontId="40" fillId="18" borderId="29" xfId="98" applyFont="1" applyFill="1" applyBorder="1" applyAlignment="1">
      <alignment horizontal="center" vertical="center"/>
    </xf>
    <xf numFmtId="9" fontId="40" fillId="18" borderId="3" xfId="98" applyFont="1" applyFill="1" applyBorder="1" applyAlignment="1">
      <alignment horizontal="center" vertical="center"/>
    </xf>
    <xf numFmtId="9" fontId="40" fillId="18" borderId="31" xfId="98" applyFont="1" applyFill="1" applyBorder="1" applyAlignment="1">
      <alignment horizontal="center" vertical="center" wrapText="1"/>
    </xf>
    <xf numFmtId="9" fontId="40" fillId="18" borderId="3" xfId="98" applyFont="1" applyFill="1" applyBorder="1" applyAlignment="1">
      <alignment horizontal="center" vertical="center" wrapText="1"/>
    </xf>
    <xf numFmtId="9" fontId="40" fillId="18" borderId="3" xfId="4" applyNumberFormat="1" applyFont="1" applyFill="1" applyBorder="1" applyAlignment="1">
      <alignment horizontal="center" vertical="center" wrapText="1"/>
    </xf>
    <xf numFmtId="0" fontId="40" fillId="3" borderId="22" xfId="4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168" fontId="4" fillId="2" borderId="34" xfId="0" applyNumberFormat="1" applyFont="1" applyFill="1" applyBorder="1" applyAlignment="1" applyProtection="1">
      <alignment horizontal="left" vertical="center"/>
    </xf>
    <xf numFmtId="168" fontId="4" fillId="2" borderId="38" xfId="0" applyNumberFormat="1" applyFont="1" applyFill="1" applyBorder="1" applyAlignment="1" applyProtection="1">
      <alignment horizontal="left" vertical="center"/>
    </xf>
    <xf numFmtId="168" fontId="4" fillId="2" borderId="40" xfId="0" applyNumberFormat="1" applyFont="1" applyFill="1" applyBorder="1" applyAlignment="1" applyProtection="1">
      <alignment horizontal="center" vertical="center"/>
    </xf>
    <xf numFmtId="168" fontId="4" fillId="2" borderId="39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18" fillId="9" borderId="18" xfId="1" applyFont="1" applyFill="1" applyBorder="1" applyAlignment="1">
      <alignment horizontal="center" vertical="center" wrapText="1"/>
    </xf>
    <xf numFmtId="0" fontId="18" fillId="9" borderId="19" xfId="1" applyFont="1" applyFill="1" applyBorder="1" applyAlignment="1">
      <alignment horizontal="center" vertical="center" wrapText="1"/>
    </xf>
    <xf numFmtId="0" fontId="18" fillId="9" borderId="41" xfId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27" fillId="14" borderId="32" xfId="0" applyFont="1" applyFill="1" applyBorder="1" applyAlignment="1" applyProtection="1">
      <alignment horizontal="center" vertical="top" wrapText="1"/>
    </xf>
    <xf numFmtId="0" fontId="27" fillId="14" borderId="4" xfId="0" applyFont="1" applyFill="1" applyBorder="1" applyAlignment="1" applyProtection="1">
      <alignment horizontal="center" vertical="top" wrapText="1"/>
    </xf>
    <xf numFmtId="0" fontId="27" fillId="14" borderId="3" xfId="0" applyFont="1" applyFill="1" applyBorder="1" applyAlignment="1" applyProtection="1">
      <alignment horizontal="center" vertical="top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54" xfId="0" applyFont="1" applyFill="1" applyBorder="1" applyAlignment="1">
      <alignment horizontal="center" vertical="center" wrapText="1"/>
    </xf>
    <xf numFmtId="0" fontId="41" fillId="0" borderId="35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18" fillId="4" borderId="17" xfId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15" borderId="32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49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29" xfId="0" applyFont="1" applyBorder="1" applyAlignment="1" applyProtection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left" vertical="center" wrapText="1"/>
    </xf>
    <xf numFmtId="14" fontId="25" fillId="15" borderId="32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left" vertical="center"/>
    </xf>
    <xf numFmtId="0" fontId="18" fillId="13" borderId="18" xfId="1" applyFont="1" applyFill="1" applyBorder="1" applyAlignment="1">
      <alignment horizontal="center" vertical="center" wrapText="1"/>
    </xf>
    <xf numFmtId="0" fontId="18" fillId="13" borderId="19" xfId="1" applyFont="1" applyFill="1" applyBorder="1" applyAlignment="1">
      <alignment horizontal="center" vertical="center" wrapText="1"/>
    </xf>
    <xf numFmtId="0" fontId="18" fillId="13" borderId="41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1" xfId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4" fillId="2" borderId="39" xfId="0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53" xfId="0" applyFont="1" applyBorder="1" applyAlignment="1">
      <alignment horizontal="center"/>
    </xf>
    <xf numFmtId="0" fontId="27" fillId="0" borderId="3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14" borderId="32" xfId="0" applyFont="1" applyFill="1" applyBorder="1" applyAlignment="1">
      <alignment horizontal="center" vertical="top" wrapText="1"/>
    </xf>
    <xf numFmtId="0" fontId="27" fillId="14" borderId="4" xfId="0" applyFont="1" applyFill="1" applyBorder="1" applyAlignment="1">
      <alignment horizontal="center" vertical="top" wrapText="1"/>
    </xf>
    <xf numFmtId="0" fontId="27" fillId="14" borderId="3" xfId="0" applyFont="1" applyFill="1" applyBorder="1" applyAlignment="1">
      <alignment horizontal="center" vertical="top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left" vertical="top"/>
    </xf>
    <xf numFmtId="0" fontId="4" fillId="2" borderId="27" xfId="0" applyFont="1" applyFill="1" applyBorder="1" applyAlignment="1" applyProtection="1">
      <alignment horizontal="left" vertical="top"/>
    </xf>
    <xf numFmtId="0" fontId="4" fillId="2" borderId="38" xfId="0" applyFont="1" applyFill="1" applyBorder="1" applyAlignment="1" applyProtection="1">
      <alignment horizontal="left" vertical="top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54" xfId="1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2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27" fillId="14" borderId="32" xfId="0" applyFont="1" applyFill="1" applyBorder="1" applyAlignment="1" applyProtection="1">
      <alignment horizontal="center" vertical="center" wrapText="1"/>
    </xf>
    <xf numFmtId="0" fontId="39" fillId="0" borderId="0" xfId="0" applyFont="1" applyAlignment="1">
      <alignment horizontal="center"/>
    </xf>
    <xf numFmtId="0" fontId="40" fillId="4" borderId="26" xfId="32" applyFont="1" applyFill="1" applyBorder="1" applyAlignment="1">
      <alignment horizontal="center" vertical="center"/>
    </xf>
    <xf numFmtId="0" fontId="40" fillId="4" borderId="5" xfId="32" applyFont="1" applyFill="1" applyBorder="1" applyAlignment="1">
      <alignment horizontal="center" vertical="center"/>
    </xf>
    <xf numFmtId="0" fontId="40" fillId="3" borderId="63" xfId="4" applyFont="1" applyFill="1" applyBorder="1" applyAlignment="1">
      <alignment horizontal="center" vertical="center" wrapText="1"/>
    </xf>
    <xf numFmtId="0" fontId="40" fillId="3" borderId="41" xfId="4" applyFont="1" applyFill="1" applyBorder="1" applyAlignment="1">
      <alignment horizontal="center" vertical="center" wrapText="1"/>
    </xf>
    <xf numFmtId="0" fontId="40" fillId="3" borderId="19" xfId="4" applyFont="1" applyFill="1" applyBorder="1" applyAlignment="1">
      <alignment horizontal="center" vertical="center" wrapText="1"/>
    </xf>
    <xf numFmtId="0" fontId="40" fillId="3" borderId="38" xfId="4" applyFont="1" applyFill="1" applyBorder="1" applyAlignment="1">
      <alignment horizontal="center" vertical="center" wrapText="1"/>
    </xf>
    <xf numFmtId="0" fontId="40" fillId="3" borderId="2" xfId="4" applyFont="1" applyFill="1" applyBorder="1" applyAlignment="1">
      <alignment horizontal="center" vertical="center" wrapText="1"/>
    </xf>
    <xf numFmtId="0" fontId="40" fillId="2" borderId="25" xfId="4" applyFont="1" applyFill="1" applyBorder="1" applyAlignment="1">
      <alignment horizontal="center" vertical="center"/>
    </xf>
    <xf numFmtId="0" fontId="40" fillId="2" borderId="53" xfId="4" applyFont="1" applyFill="1" applyBorder="1" applyAlignment="1">
      <alignment horizontal="center" vertical="center"/>
    </xf>
    <xf numFmtId="1" fontId="2" fillId="0" borderId="72" xfId="4" applyNumberFormat="1" applyFont="1" applyBorder="1" applyAlignment="1">
      <alignment horizontal="center" vertical="center" wrapText="1"/>
    </xf>
    <xf numFmtId="1" fontId="2" fillId="0" borderId="73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0" fontId="40" fillId="3" borderId="11" xfId="4" applyFont="1" applyFill="1" applyBorder="1" applyAlignment="1">
      <alignment horizontal="center" vertical="center" wrapText="1"/>
    </xf>
    <xf numFmtId="0" fontId="40" fillId="3" borderId="14" xfId="4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center"/>
    </xf>
    <xf numFmtId="49" fontId="2" fillId="0" borderId="31" xfId="4" applyNumberFormat="1" applyFont="1" applyBorder="1" applyAlignment="1">
      <alignment horizontal="center" vertical="center" wrapText="1"/>
    </xf>
    <xf numFmtId="49" fontId="2" fillId="0" borderId="66" xfId="4" applyNumberFormat="1" applyFont="1" applyBorder="1" applyAlignment="1">
      <alignment horizontal="center" vertical="center" wrapText="1"/>
    </xf>
    <xf numFmtId="49" fontId="2" fillId="0" borderId="67" xfId="4" applyNumberFormat="1" applyFont="1" applyBorder="1" applyAlignment="1">
      <alignment horizontal="center" vertical="center" wrapText="1"/>
    </xf>
    <xf numFmtId="49" fontId="2" fillId="0" borderId="68" xfId="4" applyNumberFormat="1" applyFont="1" applyBorder="1" applyAlignment="1">
      <alignment horizontal="center" vertical="center" wrapText="1"/>
    </xf>
    <xf numFmtId="0" fontId="40" fillId="4" borderId="69" xfId="4" applyFont="1" applyFill="1" applyBorder="1" applyAlignment="1">
      <alignment horizontal="center" vertical="center"/>
    </xf>
    <xf numFmtId="0" fontId="40" fillId="4" borderId="70" xfId="4" applyFont="1" applyFill="1" applyBorder="1" applyAlignment="1">
      <alignment horizontal="center" vertical="center"/>
    </xf>
    <xf numFmtId="0" fontId="40" fillId="4" borderId="68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  <xf numFmtId="0" fontId="40" fillId="4" borderId="24" xfId="4" applyFont="1" applyFill="1" applyBorder="1" applyAlignment="1">
      <alignment horizontal="center" vertical="center"/>
    </xf>
    <xf numFmtId="0" fontId="40" fillId="4" borderId="9" xfId="4" applyFont="1" applyFill="1" applyBorder="1" applyAlignment="1">
      <alignment horizontal="center" vertical="center"/>
    </xf>
    <xf numFmtId="0" fontId="40" fillId="4" borderId="43" xfId="4" applyFont="1" applyFill="1" applyBorder="1" applyAlignment="1">
      <alignment horizontal="center" vertical="center"/>
    </xf>
    <xf numFmtId="0" fontId="0" fillId="18" borderId="71" xfId="0" applyFill="1" applyBorder="1" applyAlignment="1">
      <alignment horizontal="center"/>
    </xf>
  </cellXfs>
  <cellStyles count="99">
    <cellStyle name="Euro" xfId="9"/>
    <cellStyle name="Euro 2" xfId="10"/>
    <cellStyle name="Graphics" xfId="11"/>
    <cellStyle name="Millares 10" xfId="12"/>
    <cellStyle name="Millares 10 2" xfId="13"/>
    <cellStyle name="Millares 10 2 2" xfId="84"/>
    <cellStyle name="Millares 10 3" xfId="83"/>
    <cellStyle name="Millares 11" xfId="14"/>
    <cellStyle name="Millares 11 2" xfId="85"/>
    <cellStyle name="Millares 2" xfId="15"/>
    <cellStyle name="Millares 2 2" xfId="16"/>
    <cellStyle name="Millares 2 2 2" xfId="87"/>
    <cellStyle name="Millares 2 3" xfId="17"/>
    <cellStyle name="Millares 2 3 2" xfId="18"/>
    <cellStyle name="Millares 2 3 2 2" xfId="89"/>
    <cellStyle name="Millares 2 3 3" xfId="88"/>
    <cellStyle name="Millares 2 4" xfId="86"/>
    <cellStyle name="Millares 3" xfId="19"/>
    <cellStyle name="Millares 3 2" xfId="20"/>
    <cellStyle name="Millares 3 2 2" xfId="91"/>
    <cellStyle name="Millares 3 3" xfId="90"/>
    <cellStyle name="Millares 4" xfId="21"/>
    <cellStyle name="Millares 4 2" xfId="92"/>
    <cellStyle name="Millares 5" xfId="22"/>
    <cellStyle name="Millares 5 2" xfId="93"/>
    <cellStyle name="Millares 6" xfId="23"/>
    <cellStyle name="Millares 6 2" xfId="94"/>
    <cellStyle name="Millares 7" xfId="24"/>
    <cellStyle name="Millares 7 2" xfId="95"/>
    <cellStyle name="Millares 8" xfId="25"/>
    <cellStyle name="Millares 8 2" xfId="96"/>
    <cellStyle name="Millares 9" xfId="26"/>
    <cellStyle name="Millares 9 2" xfId="97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98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EF4EC"/>
      <color rgb="FFE8F5F8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0"/>
  <sheetViews>
    <sheetView showGridLines="0" tabSelected="1" topLeftCell="A7" zoomScale="50" zoomScaleNormal="50" zoomScaleSheetLayoutView="25" zoomScalePageLayoutView="70" workbookViewId="0">
      <selection activeCell="B15" sqref="B15"/>
    </sheetView>
  </sheetViews>
  <sheetFormatPr baseColWidth="10" defaultColWidth="20.7109375" defaultRowHeight="14.25"/>
  <cols>
    <col min="1" max="1" width="9.140625" style="1" customWidth="1"/>
    <col min="2" max="2" width="57.28515625" style="4" customWidth="1"/>
    <col min="3" max="3" width="30.42578125" style="4" customWidth="1"/>
    <col min="4" max="4" width="24.140625" style="1" customWidth="1"/>
    <col min="5" max="5" width="20.7109375" style="1" customWidth="1"/>
    <col min="6" max="6" width="24.5703125" style="1" customWidth="1"/>
    <col min="7" max="7" width="20.7109375" style="1" customWidth="1"/>
    <col min="8" max="8" width="25.7109375" style="2" customWidth="1"/>
    <col min="9" max="9" width="25.7109375" style="1" customWidth="1"/>
    <col min="10" max="10" width="35.7109375" style="1" customWidth="1"/>
    <col min="11" max="11" width="20.7109375" style="227" customWidth="1"/>
    <col min="12" max="12" width="21.85546875" style="1" customWidth="1"/>
    <col min="13" max="13" width="43.85546875" style="1" customWidth="1"/>
    <col min="14" max="14" width="6.85546875" style="1" customWidth="1"/>
    <col min="15" max="15" width="10.5703125" style="1" customWidth="1"/>
    <col min="16" max="16" width="22.42578125" style="1" customWidth="1"/>
    <col min="17" max="17" width="29.28515625" style="1" customWidth="1"/>
    <col min="18" max="18" width="72.140625" style="1" customWidth="1"/>
    <col min="19" max="16384" width="20.7109375" style="1"/>
  </cols>
  <sheetData>
    <row r="1" spans="1:18" ht="1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12"/>
    </row>
    <row r="2" spans="1:18" ht="15.75">
      <c r="A2" s="248" t="s">
        <v>12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0"/>
      <c r="O2" s="20"/>
      <c r="P2" s="20"/>
      <c r="Q2" s="20"/>
    </row>
    <row r="3" spans="1:18">
      <c r="A3" s="249" t="s">
        <v>13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1"/>
      <c r="O3" s="21"/>
      <c r="P3" s="21"/>
      <c r="Q3" s="21"/>
    </row>
    <row r="4" spans="1:18" ht="20.25">
      <c r="A4" s="250" t="s">
        <v>16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2"/>
      <c r="O4" s="22"/>
      <c r="P4" s="22"/>
      <c r="Q4" s="22"/>
    </row>
    <row r="5" spans="1:18" ht="20.25">
      <c r="A5" s="250" t="s">
        <v>14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2"/>
      <c r="O5" s="22"/>
      <c r="P5" s="22"/>
      <c r="Q5" s="22"/>
    </row>
    <row r="6" spans="1:18" ht="21.75" thickBot="1">
      <c r="A6" s="13"/>
      <c r="B6" s="14"/>
      <c r="C6" s="14"/>
      <c r="D6" s="15"/>
      <c r="E6" s="15"/>
      <c r="F6" s="15"/>
      <c r="G6" s="15"/>
      <c r="H6" s="15"/>
      <c r="I6" s="16"/>
      <c r="J6" s="16"/>
      <c r="K6" s="16"/>
      <c r="L6" s="16"/>
      <c r="M6" s="17"/>
      <c r="N6" s="17"/>
      <c r="O6" s="17"/>
      <c r="P6" s="15"/>
      <c r="Q6" s="12"/>
    </row>
    <row r="7" spans="1:18" ht="33" customHeight="1" thickBot="1">
      <c r="A7" s="263" t="s">
        <v>15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5"/>
      <c r="N7" s="19"/>
      <c r="O7" s="315" t="s">
        <v>124</v>
      </c>
      <c r="P7" s="316"/>
      <c r="Q7" s="316"/>
      <c r="R7" s="317"/>
    </row>
    <row r="8" spans="1:18" ht="24" customHeight="1">
      <c r="A8" s="330" t="s">
        <v>150</v>
      </c>
      <c r="B8" s="331"/>
      <c r="C8" s="331"/>
      <c r="D8" s="332"/>
      <c r="E8" s="302" t="s">
        <v>152</v>
      </c>
      <c r="F8" s="303"/>
      <c r="G8" s="303"/>
      <c r="H8" s="304"/>
      <c r="I8" s="299" t="s">
        <v>117</v>
      </c>
      <c r="J8" s="300"/>
      <c r="K8" s="301"/>
      <c r="L8" s="244" t="s">
        <v>32</v>
      </c>
      <c r="M8" s="245"/>
      <c r="N8" s="18"/>
      <c r="O8" s="173" t="s">
        <v>7</v>
      </c>
      <c r="P8" s="174" t="s">
        <v>3</v>
      </c>
      <c r="Q8" s="175" t="s">
        <v>119</v>
      </c>
      <c r="R8" s="176" t="s">
        <v>125</v>
      </c>
    </row>
    <row r="9" spans="1:18" ht="27" customHeight="1" thickBot="1">
      <c r="A9" s="266" t="s">
        <v>151</v>
      </c>
      <c r="B9" s="267"/>
      <c r="C9" s="267"/>
      <c r="D9" s="268"/>
      <c r="E9" s="254">
        <v>43084</v>
      </c>
      <c r="F9" s="255"/>
      <c r="G9" s="255"/>
      <c r="H9" s="256"/>
      <c r="I9" s="311">
        <v>289</v>
      </c>
      <c r="J9" s="312"/>
      <c r="K9" s="313"/>
      <c r="L9" s="246" t="s">
        <v>149</v>
      </c>
      <c r="M9" s="247"/>
      <c r="N9" s="18"/>
      <c r="O9" s="177" t="s">
        <v>8</v>
      </c>
      <c r="P9" s="178" t="s">
        <v>2</v>
      </c>
      <c r="Q9" s="179" t="s">
        <v>122</v>
      </c>
      <c r="R9" s="180" t="s">
        <v>126</v>
      </c>
    </row>
    <row r="10" spans="1:18" ht="26.2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177" t="s">
        <v>10</v>
      </c>
      <c r="P10" s="181" t="s">
        <v>9</v>
      </c>
      <c r="Q10" s="182" t="s">
        <v>120</v>
      </c>
      <c r="R10" s="180" t="s">
        <v>127</v>
      </c>
    </row>
    <row r="11" spans="1:18" ht="26.25" customHeight="1" thickBot="1">
      <c r="A11" s="3"/>
      <c r="B11" s="5"/>
      <c r="C11" s="5"/>
      <c r="D11" s="3"/>
      <c r="E11" s="3"/>
      <c r="F11" s="3"/>
      <c r="G11" s="3"/>
      <c r="O11" s="177" t="s">
        <v>114</v>
      </c>
      <c r="P11" s="183" t="s">
        <v>109</v>
      </c>
      <c r="Q11" s="184" t="s">
        <v>123</v>
      </c>
      <c r="R11" s="180" t="s">
        <v>128</v>
      </c>
    </row>
    <row r="12" spans="1:18" ht="30.75" customHeight="1" thickBot="1">
      <c r="A12" s="308" t="s">
        <v>66</v>
      </c>
      <c r="B12" s="309"/>
      <c r="C12" s="309"/>
      <c r="D12" s="309"/>
      <c r="E12" s="309"/>
      <c r="F12" s="309"/>
      <c r="G12" s="310"/>
      <c r="H12" s="305" t="s">
        <v>28</v>
      </c>
      <c r="I12" s="306"/>
      <c r="J12" s="307"/>
      <c r="K12" s="251" t="s">
        <v>26</v>
      </c>
      <c r="L12" s="252"/>
      <c r="M12" s="253"/>
      <c r="N12" s="8"/>
      <c r="O12" s="185" t="s">
        <v>111</v>
      </c>
      <c r="P12" s="186" t="s">
        <v>115</v>
      </c>
      <c r="Q12" s="318"/>
      <c r="R12" s="319"/>
    </row>
    <row r="13" spans="1:18" ht="87" customHeight="1" thickBot="1">
      <c r="A13" s="66" t="s">
        <v>0</v>
      </c>
      <c r="B13" s="67" t="s">
        <v>29</v>
      </c>
      <c r="C13" s="67" t="s">
        <v>1</v>
      </c>
      <c r="D13" s="67" t="s">
        <v>31</v>
      </c>
      <c r="E13" s="24" t="s">
        <v>33</v>
      </c>
      <c r="F13" s="67" t="s">
        <v>30</v>
      </c>
      <c r="G13" s="68" t="s">
        <v>64</v>
      </c>
      <c r="H13" s="63" t="s">
        <v>65</v>
      </c>
      <c r="I13" s="64" t="s">
        <v>5</v>
      </c>
      <c r="J13" s="65" t="s">
        <v>6</v>
      </c>
      <c r="K13" s="61" t="s">
        <v>27</v>
      </c>
      <c r="L13" s="70" t="s">
        <v>67</v>
      </c>
      <c r="M13" s="62" t="s">
        <v>11</v>
      </c>
      <c r="N13" s="8"/>
    </row>
    <row r="14" spans="1:18" ht="24" customHeight="1" thickBot="1">
      <c r="A14" s="260" t="s">
        <v>34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8"/>
    </row>
    <row r="15" spans="1:18" ht="137.25" customHeight="1">
      <c r="A15" s="71">
        <v>1</v>
      </c>
      <c r="B15" s="72" t="s">
        <v>17</v>
      </c>
      <c r="C15" s="76" t="s">
        <v>68</v>
      </c>
      <c r="D15" s="82" t="s">
        <v>86</v>
      </c>
      <c r="E15" s="73">
        <v>3</v>
      </c>
      <c r="F15" s="147" t="s">
        <v>118</v>
      </c>
      <c r="G15" s="148">
        <v>1</v>
      </c>
      <c r="H15" s="190">
        <v>1</v>
      </c>
      <c r="I15" s="192">
        <v>43181</v>
      </c>
      <c r="J15" s="109" t="s">
        <v>132</v>
      </c>
      <c r="K15" s="91" t="s">
        <v>108</v>
      </c>
      <c r="L15" s="131">
        <v>3</v>
      </c>
      <c r="M15" s="92"/>
      <c r="N15" s="8"/>
    </row>
    <row r="16" spans="1:18" ht="131.25">
      <c r="A16" s="74">
        <v>2</v>
      </c>
      <c r="B16" s="28" t="s">
        <v>18</v>
      </c>
      <c r="C16" s="28" t="s">
        <v>69</v>
      </c>
      <c r="D16" s="83" t="s">
        <v>91</v>
      </c>
      <c r="E16" s="36">
        <v>7</v>
      </c>
      <c r="F16" s="141" t="s">
        <v>122</v>
      </c>
      <c r="G16" s="149">
        <v>1</v>
      </c>
      <c r="H16" s="110"/>
      <c r="I16" s="111"/>
      <c r="J16" s="112"/>
      <c r="K16" s="93" t="s">
        <v>109</v>
      </c>
      <c r="L16" s="97"/>
      <c r="M16" s="187" t="s">
        <v>129</v>
      </c>
      <c r="N16" s="23"/>
    </row>
    <row r="17" spans="1:16" s="6" customFormat="1" ht="126">
      <c r="A17" s="74">
        <v>3</v>
      </c>
      <c r="B17" s="29" t="s">
        <v>116</v>
      </c>
      <c r="C17" s="28" t="s">
        <v>70</v>
      </c>
      <c r="D17" s="84" t="s">
        <v>87</v>
      </c>
      <c r="E17" s="37">
        <v>7</v>
      </c>
      <c r="F17" s="142" t="s">
        <v>120</v>
      </c>
      <c r="G17" s="150">
        <v>1</v>
      </c>
      <c r="H17" s="113"/>
      <c r="I17" s="111"/>
      <c r="J17" s="112"/>
      <c r="K17" s="93" t="s">
        <v>109</v>
      </c>
      <c r="L17" s="97"/>
      <c r="M17" s="94"/>
      <c r="N17" s="9"/>
    </row>
    <row r="18" spans="1:16" s="6" customFormat="1" ht="37.5">
      <c r="A18" s="284">
        <v>4</v>
      </c>
      <c r="B18" s="29" t="s">
        <v>19</v>
      </c>
      <c r="C18" s="271" t="s">
        <v>90</v>
      </c>
      <c r="D18" s="271" t="s">
        <v>89</v>
      </c>
      <c r="E18" s="133">
        <v>3</v>
      </c>
      <c r="F18" s="143"/>
      <c r="G18" s="145"/>
      <c r="H18" s="114"/>
      <c r="I18" s="295" t="s">
        <v>133</v>
      </c>
      <c r="J18" s="115"/>
      <c r="K18" s="345" t="s">
        <v>2</v>
      </c>
      <c r="L18" s="203"/>
      <c r="M18" s="200"/>
      <c r="N18" s="9"/>
    </row>
    <row r="19" spans="1:16" s="6" customFormat="1" ht="145.5" customHeight="1">
      <c r="A19" s="285"/>
      <c r="B19" s="30" t="s">
        <v>20</v>
      </c>
      <c r="C19" s="272"/>
      <c r="D19" s="272"/>
      <c r="E19" s="137">
        <v>1</v>
      </c>
      <c r="F19" s="144" t="s">
        <v>119</v>
      </c>
      <c r="G19" s="146">
        <v>1</v>
      </c>
      <c r="H19" s="189">
        <v>1</v>
      </c>
      <c r="I19" s="296"/>
      <c r="J19" s="195" t="s">
        <v>134</v>
      </c>
      <c r="K19" s="346"/>
      <c r="L19" s="198">
        <v>0.25</v>
      </c>
      <c r="M19" s="201" t="s">
        <v>154</v>
      </c>
      <c r="N19" s="9"/>
    </row>
    <row r="20" spans="1:16" s="6" customFormat="1" ht="90">
      <c r="A20" s="298"/>
      <c r="B20" s="31" t="s">
        <v>21</v>
      </c>
      <c r="C20" s="314"/>
      <c r="D20" s="314"/>
      <c r="E20" s="138">
        <v>2</v>
      </c>
      <c r="F20" s="144" t="s">
        <v>119</v>
      </c>
      <c r="G20" s="146">
        <v>1</v>
      </c>
      <c r="H20" s="191">
        <v>1</v>
      </c>
      <c r="I20" s="297"/>
      <c r="J20" s="196" t="s">
        <v>135</v>
      </c>
      <c r="K20" s="225" t="s">
        <v>108</v>
      </c>
      <c r="L20" s="199">
        <v>2</v>
      </c>
      <c r="M20" s="202"/>
      <c r="N20" s="9"/>
    </row>
    <row r="21" spans="1:16" s="6" customFormat="1" ht="23.25">
      <c r="A21" s="284">
        <v>5</v>
      </c>
      <c r="B21" s="32" t="s">
        <v>22</v>
      </c>
      <c r="C21" s="271" t="s">
        <v>71</v>
      </c>
      <c r="D21" s="271" t="s">
        <v>88</v>
      </c>
      <c r="E21" s="134">
        <v>10</v>
      </c>
      <c r="F21" s="154"/>
      <c r="G21" s="154"/>
      <c r="H21" s="326">
        <v>1</v>
      </c>
      <c r="I21" s="295" t="s">
        <v>136</v>
      </c>
      <c r="J21" s="115"/>
      <c r="K21" s="345" t="s">
        <v>2</v>
      </c>
      <c r="L21" s="203"/>
      <c r="M21" s="200"/>
      <c r="N21" s="9"/>
    </row>
    <row r="22" spans="1:16" s="6" customFormat="1" ht="144">
      <c r="A22" s="285"/>
      <c r="B22" s="33" t="s">
        <v>23</v>
      </c>
      <c r="C22" s="272"/>
      <c r="D22" s="272"/>
      <c r="E22" s="139">
        <v>5</v>
      </c>
      <c r="F22" s="153" t="s">
        <v>121</v>
      </c>
      <c r="G22" s="153">
        <v>1</v>
      </c>
      <c r="H22" s="327"/>
      <c r="I22" s="296"/>
      <c r="J22" s="195" t="s">
        <v>137</v>
      </c>
      <c r="K22" s="346"/>
      <c r="L22" s="198">
        <v>1.25</v>
      </c>
      <c r="M22" s="201" t="s">
        <v>153</v>
      </c>
      <c r="N22" s="9"/>
    </row>
    <row r="23" spans="1:16" s="6" customFormat="1" ht="37.5">
      <c r="A23" s="285"/>
      <c r="B23" s="34" t="s">
        <v>24</v>
      </c>
      <c r="C23" s="272"/>
      <c r="D23" s="272"/>
      <c r="E23" s="139">
        <v>2</v>
      </c>
      <c r="F23" s="144" t="s">
        <v>119</v>
      </c>
      <c r="G23" s="151">
        <v>1</v>
      </c>
      <c r="H23" s="327"/>
      <c r="I23" s="296"/>
      <c r="J23" s="195" t="s">
        <v>146</v>
      </c>
      <c r="K23" s="197" t="s">
        <v>108</v>
      </c>
      <c r="L23" s="198">
        <v>2</v>
      </c>
      <c r="M23" s="201"/>
      <c r="N23" s="9"/>
    </row>
    <row r="24" spans="1:16" s="6" customFormat="1" ht="57" thickBot="1">
      <c r="A24" s="286"/>
      <c r="B24" s="75" t="s">
        <v>25</v>
      </c>
      <c r="C24" s="273"/>
      <c r="D24" s="273"/>
      <c r="E24" s="140">
        <v>3</v>
      </c>
      <c r="F24" s="152" t="s">
        <v>122</v>
      </c>
      <c r="G24" s="152">
        <v>1</v>
      </c>
      <c r="H24" s="328"/>
      <c r="I24" s="329"/>
      <c r="J24" s="116"/>
      <c r="K24" s="226" t="s">
        <v>109</v>
      </c>
      <c r="L24" s="204"/>
      <c r="M24" s="205"/>
      <c r="N24" s="9"/>
    </row>
    <row r="25" spans="1:16" s="6" customFormat="1" ht="28.5" customHeight="1" thickBot="1">
      <c r="A25" s="260" t="s">
        <v>35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2"/>
      <c r="N25" s="10"/>
      <c r="O25" s="7"/>
      <c r="P25" s="7"/>
    </row>
    <row r="26" spans="1:16" s="6" customFormat="1" ht="75" customHeight="1">
      <c r="A26" s="45">
        <v>6</v>
      </c>
      <c r="B26" s="31" t="s">
        <v>36</v>
      </c>
      <c r="C26" s="31" t="s">
        <v>72</v>
      </c>
      <c r="D26" s="44" t="s">
        <v>92</v>
      </c>
      <c r="E26" s="45">
        <v>9</v>
      </c>
      <c r="F26" s="157" t="s">
        <v>130</v>
      </c>
      <c r="G26" s="157">
        <v>4</v>
      </c>
      <c r="H26" s="117"/>
      <c r="I26" s="117"/>
      <c r="J26" s="117"/>
      <c r="K26" s="229" t="s">
        <v>109</v>
      </c>
      <c r="L26" s="95"/>
      <c r="M26" s="96"/>
      <c r="N26" s="10"/>
    </row>
    <row r="27" spans="1:16" s="7" customFormat="1" ht="144">
      <c r="A27" s="37">
        <v>7</v>
      </c>
      <c r="B27" s="35" t="s">
        <v>37</v>
      </c>
      <c r="C27" s="35" t="s">
        <v>73</v>
      </c>
      <c r="D27" s="84" t="s">
        <v>93</v>
      </c>
      <c r="E27" s="37">
        <v>6</v>
      </c>
      <c r="F27" s="155" t="s">
        <v>120</v>
      </c>
      <c r="G27" s="155">
        <v>1</v>
      </c>
      <c r="H27" s="118"/>
      <c r="I27" s="118"/>
      <c r="J27" s="118"/>
      <c r="K27" s="230" t="s">
        <v>109</v>
      </c>
      <c r="L27" s="97"/>
      <c r="M27" s="98"/>
      <c r="N27" s="10"/>
      <c r="O27" s="6"/>
      <c r="P27" s="6"/>
    </row>
    <row r="28" spans="1:16" s="6" customFormat="1" ht="72.75" thickBot="1">
      <c r="A28" s="38">
        <v>8</v>
      </c>
      <c r="B28" s="29" t="s">
        <v>38</v>
      </c>
      <c r="C28" s="76" t="s">
        <v>74</v>
      </c>
      <c r="D28" s="85" t="s">
        <v>94</v>
      </c>
      <c r="E28" s="156" t="s">
        <v>111</v>
      </c>
      <c r="F28" s="158" t="s">
        <v>111</v>
      </c>
      <c r="G28" s="156" t="s">
        <v>111</v>
      </c>
      <c r="H28" s="119"/>
      <c r="I28" s="119"/>
      <c r="J28" s="119"/>
      <c r="K28" s="231" t="s">
        <v>111</v>
      </c>
      <c r="L28" s="99"/>
      <c r="M28" s="100"/>
      <c r="N28" s="11"/>
    </row>
    <row r="29" spans="1:16" s="6" customFormat="1" ht="24" customHeight="1" thickBot="1">
      <c r="A29" s="337" t="s">
        <v>39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9"/>
      <c r="N29" s="11"/>
    </row>
    <row r="30" spans="1:16" s="6" customFormat="1" ht="33.75" customHeight="1">
      <c r="A30" s="287">
        <v>9</v>
      </c>
      <c r="B30" s="77" t="s">
        <v>40</v>
      </c>
      <c r="C30" s="290" t="s">
        <v>75</v>
      </c>
      <c r="D30" s="336" t="s">
        <v>113</v>
      </c>
      <c r="E30" s="43">
        <v>7</v>
      </c>
      <c r="F30" s="160"/>
      <c r="G30" s="160"/>
      <c r="H30" s="333">
        <v>1</v>
      </c>
      <c r="I30" s="333" t="s">
        <v>138</v>
      </c>
      <c r="J30" s="120"/>
      <c r="K30" s="347" t="s">
        <v>108</v>
      </c>
      <c r="L30" s="206"/>
      <c r="M30" s="206"/>
      <c r="N30" s="11"/>
    </row>
    <row r="31" spans="1:16" s="6" customFormat="1" ht="78" customHeight="1">
      <c r="A31" s="288"/>
      <c r="B31" s="78" t="s">
        <v>51</v>
      </c>
      <c r="C31" s="291"/>
      <c r="D31" s="282"/>
      <c r="E31" s="135">
        <v>2</v>
      </c>
      <c r="F31" s="161" t="s">
        <v>119</v>
      </c>
      <c r="G31" s="161">
        <v>1</v>
      </c>
      <c r="H31" s="334"/>
      <c r="I31" s="334"/>
      <c r="J31" s="193" t="s">
        <v>139</v>
      </c>
      <c r="K31" s="340"/>
      <c r="L31" s="209">
        <v>2</v>
      </c>
      <c r="M31" s="207"/>
      <c r="N31" s="10"/>
    </row>
    <row r="32" spans="1:16" s="6" customFormat="1" ht="51" customHeight="1">
      <c r="A32" s="288"/>
      <c r="B32" s="78" t="s">
        <v>52</v>
      </c>
      <c r="C32" s="291"/>
      <c r="D32" s="282"/>
      <c r="E32" s="135">
        <v>1</v>
      </c>
      <c r="F32" s="161" t="s">
        <v>119</v>
      </c>
      <c r="G32" s="161">
        <v>2</v>
      </c>
      <c r="H32" s="334"/>
      <c r="I32" s="334"/>
      <c r="J32" s="188" t="s">
        <v>140</v>
      </c>
      <c r="K32" s="211" t="s">
        <v>110</v>
      </c>
      <c r="L32" s="209">
        <v>0</v>
      </c>
      <c r="M32" s="207" t="s">
        <v>157</v>
      </c>
      <c r="N32" s="11"/>
    </row>
    <row r="33" spans="1:49" s="6" customFormat="1" ht="24.75" customHeight="1">
      <c r="A33" s="288"/>
      <c r="B33" s="293" t="s">
        <v>53</v>
      </c>
      <c r="C33" s="291"/>
      <c r="D33" s="282"/>
      <c r="E33" s="241">
        <v>4</v>
      </c>
      <c r="F33" s="161"/>
      <c r="G33" s="161"/>
      <c r="H33" s="334"/>
      <c r="I33" s="334"/>
      <c r="J33" s="121"/>
      <c r="K33" s="340" t="s">
        <v>109</v>
      </c>
      <c r="L33" s="207"/>
      <c r="M33" s="207"/>
      <c r="N33" s="11"/>
    </row>
    <row r="34" spans="1:49" s="6" customFormat="1" ht="41.25" customHeight="1">
      <c r="A34" s="289"/>
      <c r="B34" s="294"/>
      <c r="C34" s="292"/>
      <c r="D34" s="283"/>
      <c r="E34" s="242"/>
      <c r="F34" s="159" t="s">
        <v>131</v>
      </c>
      <c r="G34" s="159">
        <v>2</v>
      </c>
      <c r="H34" s="335"/>
      <c r="I34" s="335"/>
      <c r="J34" s="122"/>
      <c r="K34" s="341"/>
      <c r="L34" s="208"/>
      <c r="M34" s="208"/>
      <c r="N34" s="10"/>
    </row>
    <row r="35" spans="1:49" s="6" customFormat="1" ht="27.75">
      <c r="A35" s="279">
        <v>10</v>
      </c>
      <c r="B35" s="51" t="s">
        <v>41</v>
      </c>
      <c r="C35" s="281" t="s">
        <v>76</v>
      </c>
      <c r="D35" s="281" t="s">
        <v>96</v>
      </c>
      <c r="E35" s="46">
        <v>8</v>
      </c>
      <c r="F35" s="162"/>
      <c r="G35" s="162"/>
      <c r="H35" s="276"/>
      <c r="I35" s="276"/>
      <c r="J35" s="123"/>
      <c r="K35" s="348" t="s">
        <v>111</v>
      </c>
      <c r="L35" s="257"/>
      <c r="M35" s="257"/>
      <c r="N35" s="10"/>
      <c r="O35" s="7"/>
      <c r="P35" s="7"/>
    </row>
    <row r="36" spans="1:49" s="6" customFormat="1" ht="37.5">
      <c r="A36" s="279"/>
      <c r="B36" s="41" t="s">
        <v>57</v>
      </c>
      <c r="C36" s="282"/>
      <c r="D36" s="282"/>
      <c r="E36" s="241">
        <v>3</v>
      </c>
      <c r="F36" s="161" t="s">
        <v>111</v>
      </c>
      <c r="G36" s="161" t="s">
        <v>111</v>
      </c>
      <c r="H36" s="277"/>
      <c r="I36" s="277"/>
      <c r="J36" s="121"/>
      <c r="K36" s="340"/>
      <c r="L36" s="258"/>
      <c r="M36" s="258"/>
      <c r="N36" s="11"/>
      <c r="O36" s="7"/>
      <c r="P36" s="7"/>
    </row>
    <row r="37" spans="1:49" s="7" customFormat="1" ht="37.5">
      <c r="A37" s="279"/>
      <c r="B37" s="42" t="s">
        <v>56</v>
      </c>
      <c r="C37" s="282"/>
      <c r="D37" s="282"/>
      <c r="E37" s="241"/>
      <c r="F37" s="161" t="s">
        <v>123</v>
      </c>
      <c r="G37" s="161">
        <v>1</v>
      </c>
      <c r="H37" s="277"/>
      <c r="I37" s="277"/>
      <c r="J37" s="121"/>
      <c r="K37" s="211" t="s">
        <v>109</v>
      </c>
      <c r="L37" s="258"/>
      <c r="M37" s="258"/>
      <c r="N37" s="11"/>
      <c r="O37" s="6"/>
      <c r="P37" s="6"/>
    </row>
    <row r="38" spans="1:49" s="7" customFormat="1" ht="37.5">
      <c r="A38" s="279"/>
      <c r="B38" s="40" t="s">
        <v>54</v>
      </c>
      <c r="C38" s="282"/>
      <c r="D38" s="282"/>
      <c r="E38" s="135">
        <v>2</v>
      </c>
      <c r="F38" s="161" t="s">
        <v>122</v>
      </c>
      <c r="G38" s="161">
        <v>1</v>
      </c>
      <c r="H38" s="277"/>
      <c r="I38" s="277"/>
      <c r="J38" s="121"/>
      <c r="K38" s="211" t="s">
        <v>109</v>
      </c>
      <c r="L38" s="258"/>
      <c r="M38" s="258"/>
      <c r="N38" s="10"/>
      <c r="O38" s="6"/>
      <c r="P38" s="6"/>
    </row>
    <row r="39" spans="1:49" s="6" customFormat="1" ht="56.25">
      <c r="A39" s="280"/>
      <c r="B39" s="31" t="s">
        <v>55</v>
      </c>
      <c r="C39" s="283"/>
      <c r="D39" s="283"/>
      <c r="E39" s="136">
        <v>3</v>
      </c>
      <c r="F39" s="159" t="s">
        <v>120</v>
      </c>
      <c r="G39" s="159">
        <v>1</v>
      </c>
      <c r="H39" s="278"/>
      <c r="I39" s="278"/>
      <c r="J39" s="122"/>
      <c r="K39" s="212" t="s">
        <v>109</v>
      </c>
      <c r="L39" s="259"/>
      <c r="M39" s="259"/>
      <c r="N39" s="10"/>
    </row>
    <row r="40" spans="1:49" s="6" customFormat="1" ht="111.75" customHeight="1">
      <c r="A40" s="274">
        <v>11</v>
      </c>
      <c r="B40" s="47" t="s">
        <v>58</v>
      </c>
      <c r="C40" s="320" t="s">
        <v>77</v>
      </c>
      <c r="D40" s="79" t="s">
        <v>97</v>
      </c>
      <c r="E40" s="132">
        <v>4</v>
      </c>
      <c r="F40" s="165" t="s">
        <v>123</v>
      </c>
      <c r="G40" s="165">
        <v>1</v>
      </c>
      <c r="H40" s="124"/>
      <c r="I40" s="124"/>
      <c r="J40" s="124"/>
      <c r="K40" s="101" t="s">
        <v>109</v>
      </c>
      <c r="L40" s="102"/>
      <c r="M40" s="102"/>
      <c r="N40" s="10"/>
    </row>
    <row r="41" spans="1:49" s="6" customFormat="1" ht="330" customHeight="1">
      <c r="A41" s="275"/>
      <c r="B41" s="48" t="s">
        <v>42</v>
      </c>
      <c r="C41" s="321"/>
      <c r="D41" s="81" t="s">
        <v>98</v>
      </c>
      <c r="E41" s="49">
        <v>3</v>
      </c>
      <c r="F41" s="166" t="s">
        <v>121</v>
      </c>
      <c r="G41" s="166">
        <v>1</v>
      </c>
      <c r="H41" s="128">
        <v>1</v>
      </c>
      <c r="I41" s="194">
        <v>43186</v>
      </c>
      <c r="J41" s="128" t="s">
        <v>141</v>
      </c>
      <c r="K41" s="103" t="s">
        <v>2</v>
      </c>
      <c r="L41" s="103">
        <v>0.75</v>
      </c>
      <c r="M41" s="104" t="s">
        <v>155</v>
      </c>
      <c r="N41" s="10"/>
    </row>
    <row r="42" spans="1:49" s="26" customFormat="1" ht="111" customHeight="1">
      <c r="A42" s="50">
        <v>12</v>
      </c>
      <c r="B42" s="27" t="s">
        <v>43</v>
      </c>
      <c r="C42" s="69" t="s">
        <v>78</v>
      </c>
      <c r="D42" s="69" t="s">
        <v>100</v>
      </c>
      <c r="E42" s="50">
        <v>3</v>
      </c>
      <c r="F42" s="164" t="s">
        <v>120</v>
      </c>
      <c r="G42" s="164">
        <v>1</v>
      </c>
      <c r="H42" s="126"/>
      <c r="I42" s="126"/>
      <c r="J42" s="126"/>
      <c r="K42" s="105" t="s">
        <v>109</v>
      </c>
      <c r="L42" s="106"/>
      <c r="M42" s="106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</row>
    <row r="43" spans="1:49" s="26" customFormat="1" ht="93" customHeight="1">
      <c r="A43" s="50">
        <v>13</v>
      </c>
      <c r="B43" s="29" t="s">
        <v>44</v>
      </c>
      <c r="C43" s="79" t="s">
        <v>95</v>
      </c>
      <c r="D43" s="69" t="s">
        <v>99</v>
      </c>
      <c r="E43" s="50">
        <v>3</v>
      </c>
      <c r="F43" s="164" t="s">
        <v>120</v>
      </c>
      <c r="G43" s="164">
        <v>1</v>
      </c>
      <c r="H43" s="126"/>
      <c r="I43" s="126"/>
      <c r="J43" s="126"/>
      <c r="K43" s="105" t="s">
        <v>109</v>
      </c>
      <c r="L43" s="106"/>
      <c r="M43" s="106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</row>
    <row r="44" spans="1:49" s="26" customFormat="1" ht="75">
      <c r="A44" s="274">
        <v>14</v>
      </c>
      <c r="B44" s="39" t="s">
        <v>45</v>
      </c>
      <c r="C44" s="320" t="s">
        <v>79</v>
      </c>
      <c r="D44" s="320" t="s">
        <v>101</v>
      </c>
      <c r="E44" s="54">
        <v>7</v>
      </c>
      <c r="F44" s="172" t="s">
        <v>122</v>
      </c>
      <c r="G44" s="172">
        <v>1</v>
      </c>
      <c r="H44" s="124"/>
      <c r="I44" s="124"/>
      <c r="J44" s="124"/>
      <c r="K44" s="342" t="s">
        <v>109</v>
      </c>
      <c r="L44" s="323"/>
      <c r="M44" s="102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s="26" customFormat="1" ht="23.25">
      <c r="A45" s="270"/>
      <c r="B45" s="51" t="s">
        <v>46</v>
      </c>
      <c r="C45" s="322"/>
      <c r="D45" s="322"/>
      <c r="E45" s="55">
        <v>2</v>
      </c>
      <c r="F45" s="167"/>
      <c r="G45" s="270"/>
      <c r="H45" s="127"/>
      <c r="I45" s="127"/>
      <c r="J45" s="127"/>
      <c r="K45" s="343"/>
      <c r="L45" s="324"/>
      <c r="M45" s="107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s="26" customFormat="1" ht="37.5">
      <c r="A46" s="270"/>
      <c r="B46" s="52" t="s">
        <v>47</v>
      </c>
      <c r="C46" s="322"/>
      <c r="D46" s="322"/>
      <c r="E46" s="55">
        <v>2</v>
      </c>
      <c r="F46" s="167"/>
      <c r="G46" s="270"/>
      <c r="H46" s="127"/>
      <c r="I46" s="127"/>
      <c r="J46" s="127"/>
      <c r="K46" s="343"/>
      <c r="L46" s="324"/>
      <c r="M46" s="107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s="26" customFormat="1" ht="23.25">
      <c r="A47" s="270"/>
      <c r="B47" s="52" t="s">
        <v>48</v>
      </c>
      <c r="C47" s="322"/>
      <c r="D47" s="322"/>
      <c r="E47" s="55">
        <v>1</v>
      </c>
      <c r="F47" s="167"/>
      <c r="G47" s="270"/>
      <c r="H47" s="127"/>
      <c r="I47" s="127"/>
      <c r="J47" s="127"/>
      <c r="K47" s="343"/>
      <c r="L47" s="324"/>
      <c r="M47" s="107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 s="26" customFormat="1" ht="23.25">
      <c r="A48" s="275"/>
      <c r="B48" s="53" t="s">
        <v>49</v>
      </c>
      <c r="C48" s="321"/>
      <c r="D48" s="321"/>
      <c r="E48" s="56">
        <v>2</v>
      </c>
      <c r="F48" s="166"/>
      <c r="G48" s="163"/>
      <c r="H48" s="125"/>
      <c r="I48" s="125"/>
      <c r="J48" s="125"/>
      <c r="K48" s="344"/>
      <c r="L48" s="325"/>
      <c r="M48" s="104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49" s="26" customFormat="1" ht="108.75" thickBot="1">
      <c r="A49" s="54">
        <v>15</v>
      </c>
      <c r="B49" s="30" t="s">
        <v>50</v>
      </c>
      <c r="C49" s="86" t="s">
        <v>80</v>
      </c>
      <c r="D49" s="79" t="s">
        <v>102</v>
      </c>
      <c r="E49" s="54">
        <v>5</v>
      </c>
      <c r="F49" s="165" t="s">
        <v>122</v>
      </c>
      <c r="G49" s="165">
        <v>1</v>
      </c>
      <c r="H49" s="124"/>
      <c r="I49" s="124"/>
      <c r="J49" s="124"/>
      <c r="K49" s="101" t="s">
        <v>109</v>
      </c>
      <c r="L49" s="102"/>
      <c r="M49" s="102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</row>
    <row r="50" spans="1:49" s="26" customFormat="1" ht="24" customHeight="1" thickBot="1">
      <c r="A50" s="260" t="s">
        <v>63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2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49" s="26" customFormat="1" ht="56.25">
      <c r="A51" s="60">
        <v>16</v>
      </c>
      <c r="B51" s="31" t="s">
        <v>59</v>
      </c>
      <c r="C51" s="31" t="s">
        <v>81</v>
      </c>
      <c r="D51" s="87" t="s">
        <v>103</v>
      </c>
      <c r="E51" s="60">
        <v>4</v>
      </c>
      <c r="F51" s="169" t="s">
        <v>120</v>
      </c>
      <c r="G51" s="171">
        <v>1</v>
      </c>
      <c r="H51" s="128"/>
      <c r="I51" s="128"/>
      <c r="J51" s="128"/>
      <c r="K51" s="103" t="s">
        <v>109</v>
      </c>
      <c r="L51" s="103"/>
      <c r="M51" s="103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</row>
    <row r="52" spans="1:49" s="26" customFormat="1" ht="56.25">
      <c r="A52" s="50">
        <v>17</v>
      </c>
      <c r="B52" s="35" t="s">
        <v>60</v>
      </c>
      <c r="C52" s="35" t="s">
        <v>82</v>
      </c>
      <c r="D52" s="88" t="s">
        <v>104</v>
      </c>
      <c r="E52" s="50">
        <v>6</v>
      </c>
      <c r="F52" s="168" t="s">
        <v>121</v>
      </c>
      <c r="G52" s="170">
        <v>12</v>
      </c>
      <c r="H52" s="129">
        <v>3</v>
      </c>
      <c r="I52" s="129" t="s">
        <v>142</v>
      </c>
      <c r="J52" s="129" t="s">
        <v>143</v>
      </c>
      <c r="K52" s="105" t="s">
        <v>2</v>
      </c>
      <c r="L52" s="105">
        <v>1.5</v>
      </c>
      <c r="M52" s="10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</row>
    <row r="53" spans="1:49" s="26" customFormat="1" ht="162">
      <c r="A53" s="50">
        <v>18</v>
      </c>
      <c r="B53" s="35" t="s">
        <v>61</v>
      </c>
      <c r="C53" s="80" t="s">
        <v>83</v>
      </c>
      <c r="D53" s="88" t="s">
        <v>105</v>
      </c>
      <c r="E53" s="50">
        <v>1</v>
      </c>
      <c r="F53" s="168" t="s">
        <v>121</v>
      </c>
      <c r="G53" s="170" t="s">
        <v>111</v>
      </c>
      <c r="H53" s="129">
        <v>2</v>
      </c>
      <c r="I53" s="129" t="s">
        <v>145</v>
      </c>
      <c r="J53" s="129" t="s">
        <v>144</v>
      </c>
      <c r="K53" s="105" t="s">
        <v>2</v>
      </c>
      <c r="L53" s="105">
        <v>0.25</v>
      </c>
      <c r="M53" s="10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</row>
    <row r="54" spans="1:49" s="26" customFormat="1" ht="144">
      <c r="A54" s="50">
        <v>19</v>
      </c>
      <c r="B54" s="35" t="s">
        <v>62</v>
      </c>
      <c r="C54" s="35" t="s">
        <v>84</v>
      </c>
      <c r="D54" s="88" t="s">
        <v>106</v>
      </c>
      <c r="E54" s="50">
        <v>2</v>
      </c>
      <c r="F54" s="168" t="s">
        <v>121</v>
      </c>
      <c r="G54" s="170" t="s">
        <v>111</v>
      </c>
      <c r="H54" s="129" t="s">
        <v>111</v>
      </c>
      <c r="I54" s="129" t="s">
        <v>111</v>
      </c>
      <c r="J54" s="129" t="s">
        <v>147</v>
      </c>
      <c r="K54" s="105" t="s">
        <v>2</v>
      </c>
      <c r="L54" s="105">
        <v>0.5</v>
      </c>
      <c r="M54" s="10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</row>
    <row r="55" spans="1:49" s="26" customFormat="1" ht="155.25" customHeight="1" thickBot="1">
      <c r="A55" s="50">
        <v>20</v>
      </c>
      <c r="B55" s="35" t="s">
        <v>4</v>
      </c>
      <c r="C55" s="35" t="s">
        <v>85</v>
      </c>
      <c r="D55" s="89" t="s">
        <v>107</v>
      </c>
      <c r="E55" s="50">
        <v>2</v>
      </c>
      <c r="F55" s="170" t="s">
        <v>121</v>
      </c>
      <c r="G55" s="170" t="s">
        <v>111</v>
      </c>
      <c r="H55" s="130" t="s">
        <v>111</v>
      </c>
      <c r="I55" s="130" t="s">
        <v>111</v>
      </c>
      <c r="J55" s="129" t="s">
        <v>148</v>
      </c>
      <c r="K55" s="108" t="s">
        <v>109</v>
      </c>
      <c r="L55" s="108"/>
      <c r="M55" s="108" t="s">
        <v>156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</row>
    <row r="56" spans="1:49" s="26" customFormat="1" ht="23.25" customHeight="1" thickBot="1">
      <c r="A56" s="57"/>
      <c r="B56" s="58"/>
      <c r="C56" s="58"/>
      <c r="D56" s="58"/>
      <c r="E56" s="58"/>
      <c r="F56" s="58"/>
      <c r="G56" s="58"/>
      <c r="H56" s="269" t="s">
        <v>112</v>
      </c>
      <c r="I56" s="269"/>
      <c r="J56" s="269"/>
      <c r="K56" s="269"/>
      <c r="L56" s="210">
        <f>L55+L54+L53+L52+L51+L49+L44+L43+L42+L41+L40+L35+L34+L32+L31+L28+L27+L26+L24+L23+L22+L20+L19+L17+L16+L15</f>
        <v>13.5</v>
      </c>
      <c r="M56" s="59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</row>
    <row r="57" spans="1:49" s="26" customFormat="1" ht="23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28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</row>
    <row r="58" spans="1:49" s="26" customFormat="1" ht="204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28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</row>
    <row r="59" spans="1:49" s="26" customFormat="1" ht="153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28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</row>
    <row r="60" spans="1:49" s="26" customFormat="1" ht="166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28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</row>
  </sheetData>
  <protectedRanges>
    <protectedRange sqref="D51:F51" name="Actividad 13_4"/>
    <protectedRange sqref="D42:G43" name="Actividad 11_4"/>
    <protectedRange sqref="B39:M39" name="Actividad 10_4"/>
    <protectedRange sqref="B23:M23" name="Actividad 2_4"/>
    <protectedRange sqref="B26:C28" name="Actividad 4_4"/>
    <protectedRange sqref="B32:M32" name="Actividad 6_4"/>
    <protectedRange sqref="K33 B33:J35 L33:M35" name="actividad 7_4"/>
    <protectedRange sqref="K30 B30:J31 L30:M31" name="Actividad 5_4"/>
    <protectedRange sqref="B24:M24" name="Actividad 3_4"/>
    <protectedRange sqref="B15:C22 K18 D18:J22 L18:M22 K20:K21" name="Actividad 1_4"/>
    <protectedRange sqref="M54 I54:L55" name="Actividad 16_2_1"/>
    <protectedRange sqref="K53:M53" name="Actividad 15_2_1"/>
    <protectedRange sqref="K51:L51" name="Actividad 13_2_1"/>
    <protectedRange sqref="I42:M43" name="Actividad 11_2_1"/>
    <protectedRange sqref="H26:L28" name="Actividad 4_2_1"/>
    <protectedRange sqref="H16:L16 I15:L15 I17:L17" name="Actividad 1_2_1"/>
    <protectedRange sqref="K52:M52" name="Actividad 14_2_1"/>
    <protectedRange sqref="K57:M60" name="Actividad 17_2_1"/>
    <protectedRange sqref="N56:O56" name="Actividad 16_3_1"/>
    <protectedRange sqref="N55:O55" name="Actividad 15_3_1"/>
    <protectedRange sqref="N52:O52" name="Actividad 13_3_1"/>
    <protectedRange sqref="N43:O47" name="Actividad 11_3_1"/>
    <protectedRange sqref="N41" name="Actividad 10_3_1"/>
    <protectedRange sqref="N38" name="Actividad 8_3_1"/>
    <protectedRange sqref="N25" name="Actividad 2_3_1"/>
    <protectedRange sqref="M26:M28 N27:N30" name="Actividad 4_3_1"/>
    <protectedRange sqref="N34" name="Actividad 6_3_1"/>
    <protectedRange sqref="N31:N37" name="actividad 7_3_1"/>
    <protectedRange sqref="N31:N33" name="Actividad 5_3_1"/>
    <protectedRange sqref="N26" name="Actividad 3_3_1"/>
    <protectedRange sqref="M16:M17 N18:N24" name="Actividad 1_3_1"/>
    <protectedRange sqref="N40" name="Actividad 9_3_1"/>
    <protectedRange sqref="N48:O50" name="Actividad 12_3_1"/>
    <protectedRange sqref="N54:O54" name="Actividad 14_3_1"/>
    <protectedRange sqref="N58:O60" name="Actividad 17_3_1"/>
    <protectedRange sqref="L8 H2:H8 J2:J8 I2:I7" name="logo_2"/>
    <protectedRange sqref="A10:N10" name="nombre institucion_2"/>
  </protectedRanges>
  <autoFilter ref="A13:M56"/>
  <mergeCells count="62">
    <mergeCell ref="K44:K48"/>
    <mergeCell ref="K18:K19"/>
    <mergeCell ref="K21:K22"/>
    <mergeCell ref="K30:K31"/>
    <mergeCell ref="K35:K36"/>
    <mergeCell ref="O7:R7"/>
    <mergeCell ref="Q12:R12"/>
    <mergeCell ref="C40:C41"/>
    <mergeCell ref="C44:C48"/>
    <mergeCell ref="D44:D48"/>
    <mergeCell ref="L44:L48"/>
    <mergeCell ref="H21:H24"/>
    <mergeCell ref="I21:I24"/>
    <mergeCell ref="C21:C24"/>
    <mergeCell ref="A8:D8"/>
    <mergeCell ref="H30:H34"/>
    <mergeCell ref="D30:D34"/>
    <mergeCell ref="A25:M25"/>
    <mergeCell ref="A29:M29"/>
    <mergeCell ref="I30:I34"/>
    <mergeCell ref="K33:K34"/>
    <mergeCell ref="I18:I20"/>
    <mergeCell ref="A18:A20"/>
    <mergeCell ref="I8:K8"/>
    <mergeCell ref="E8:H8"/>
    <mergeCell ref="H12:J12"/>
    <mergeCell ref="A12:G12"/>
    <mergeCell ref="I9:K9"/>
    <mergeCell ref="C18:C20"/>
    <mergeCell ref="D18:D20"/>
    <mergeCell ref="H56:K56"/>
    <mergeCell ref="G45:G47"/>
    <mergeCell ref="D21:D24"/>
    <mergeCell ref="A50:M50"/>
    <mergeCell ref="A40:A41"/>
    <mergeCell ref="A44:A48"/>
    <mergeCell ref="H35:H39"/>
    <mergeCell ref="I35:I39"/>
    <mergeCell ref="M35:M39"/>
    <mergeCell ref="A35:A39"/>
    <mergeCell ref="C35:C39"/>
    <mergeCell ref="D35:D39"/>
    <mergeCell ref="A21:A24"/>
    <mergeCell ref="A30:A34"/>
    <mergeCell ref="C30:C34"/>
    <mergeCell ref="B33:B34"/>
    <mergeCell ref="A1:P1"/>
    <mergeCell ref="E33:E34"/>
    <mergeCell ref="A10:N10"/>
    <mergeCell ref="E36:E37"/>
    <mergeCell ref="L8:M8"/>
    <mergeCell ref="L9:M9"/>
    <mergeCell ref="A2:M2"/>
    <mergeCell ref="A3:M3"/>
    <mergeCell ref="A4:M4"/>
    <mergeCell ref="A5:M5"/>
    <mergeCell ref="K12:M12"/>
    <mergeCell ref="E9:H9"/>
    <mergeCell ref="L35:L39"/>
    <mergeCell ref="A14:M14"/>
    <mergeCell ref="A7:M7"/>
    <mergeCell ref="A9:D9"/>
  </mergeCells>
  <conditionalFormatting sqref="K28:L28">
    <cfRule type="expression" dxfId="23" priority="110" stopIfTrue="1">
      <formula>K28="NC"</formula>
    </cfRule>
    <cfRule type="expression" dxfId="22" priority="111" stopIfTrue="1">
      <formula>K28="PE"</formula>
    </cfRule>
    <cfRule type="expression" dxfId="21" priority="112" stopIfTrue="1">
      <formula>K28="PA"</formula>
    </cfRule>
    <cfRule type="expression" dxfId="20" priority="113" stopIfTrue="1">
      <formula>K28="C"</formula>
    </cfRule>
  </conditionalFormatting>
  <conditionalFormatting sqref="K15:L15">
    <cfRule type="expression" dxfId="19" priority="82" stopIfTrue="1">
      <formula>K15:K23="NC"</formula>
    </cfRule>
    <cfRule type="expression" dxfId="18" priority="83" stopIfTrue="1">
      <formula>K15:K23="PE"</formula>
    </cfRule>
    <cfRule type="expression" dxfId="17" priority="84" stopIfTrue="1">
      <formula>K15:K23="PA"</formula>
    </cfRule>
    <cfRule type="expression" dxfId="16" priority="85" stopIfTrue="1">
      <formula>K15:K23="C"</formula>
    </cfRule>
  </conditionalFormatting>
  <conditionalFormatting sqref="K26:L26">
    <cfRule type="expression" dxfId="15" priority="78" stopIfTrue="1">
      <formula>K26="NC"</formula>
    </cfRule>
    <cfRule type="expression" dxfId="14" priority="79" stopIfTrue="1">
      <formula>K26="PE"</formula>
    </cfRule>
    <cfRule type="expression" dxfId="13" priority="80" stopIfTrue="1">
      <formula>K26="PA"</formula>
    </cfRule>
    <cfRule type="expression" dxfId="12" priority="81" stopIfTrue="1">
      <formula>K26="C"</formula>
    </cfRule>
  </conditionalFormatting>
  <conditionalFormatting sqref="K27:L27">
    <cfRule type="expression" dxfId="11" priority="70" stopIfTrue="1">
      <formula>K27="NC"</formula>
    </cfRule>
    <cfRule type="expression" dxfId="10" priority="71" stopIfTrue="1">
      <formula>K27="PE"</formula>
    </cfRule>
    <cfRule type="expression" dxfId="9" priority="72" stopIfTrue="1">
      <formula>K27="PA"</formula>
    </cfRule>
    <cfRule type="expression" dxfId="8" priority="73" stopIfTrue="1">
      <formula>K27="C"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6:K28 K51:K55 K49 K15:K18 K23:K24 K20:K21 K32:K33 K30 K37:K44 K35">
    <cfRule type="containsText" dxfId="4" priority="5" operator="containsText" text="Cumplido">
      <formula>NOT(ISERROR(SEARCH("Cumplido",K15)))</formula>
    </cfRule>
  </conditionalFormatting>
  <conditionalFormatting sqref="K26:K28 K51:K55 K49 K15:K18 K23:K24 K20:K21 K32:K33 K30 K37:K44 K35">
    <cfRule type="containsText" dxfId="3" priority="1" operator="containsText" text="N/A">
      <formula>NOT(ISERROR(SEARCH("N/A",K15)))</formula>
    </cfRule>
    <cfRule type="containsText" dxfId="2" priority="2" operator="containsText" text="No Cumplido">
      <formula>NOT(ISERROR(SEARCH("No Cumplido",K15)))</formula>
    </cfRule>
    <cfRule type="containsText" dxfId="1" priority="3" operator="containsText" text="Pendiente">
      <formula>NOT(ISERROR(SEARCH("Pendiente",K15)))</formula>
    </cfRule>
    <cfRule type="containsText" dxfId="0" priority="4" operator="containsText" text="Parcial">
      <formula>NOT(ISERROR(SEARCH("Parcial",K15)))</formula>
    </cfRule>
  </conditionalFormatting>
  <dataValidations count="54">
    <dataValidation type="list" allowBlank="1" showInputMessage="1" showErrorMessage="1" sqref="N40:N41 N25:N38">
      <formula1>$Q$13:$Q$15</formula1>
    </dataValidation>
    <dataValidation type="custom" allowBlank="1" showInputMessage="1" showErrorMessage="1" error="Estos datos no deben modificarse." sqref="C55 C53">
      <formula1>C53</formula1>
    </dataValidation>
    <dataValidation type="custom" allowBlank="1" showInputMessage="1" showErrorMessage="1" error="Estos datos no deben ser modificados." sqref="C52">
      <formula1>C51</formula1>
    </dataValidation>
    <dataValidation type="custom" showInputMessage="1" showErrorMessage="1" error="Estos datos no deben modificarse." sqref="D51:D54">
      <formula1>D51</formula1>
    </dataValidation>
    <dataValidation type="custom" allowBlank="1" showInputMessage="1" showErrorMessage="1" error="Esta información no puede modificarse._x000a_" sqref="B28 B35 C15 C35:C41 D30:D34 C44:D48">
      <formula1>B15</formula1>
    </dataValidation>
    <dataValidation type="custom" showInputMessage="1" showErrorMessage="1" error="Esta información no puede modificarse._x000a_" sqref="D15:D24">
      <formula1>SUM(D15:D23)</formula1>
    </dataValidation>
    <dataValidation type="custom" allowBlank="1" showInputMessage="1" showErrorMessage="1" sqref="B15:B24">
      <formula1>SUM(B15:B24)</formula1>
    </dataValidation>
    <dataValidation type="custom" allowBlank="1" showInputMessage="1" showErrorMessage="1" error="Esta información no puede modificarse._x000a_" sqref="B26 C26:C28">
      <formula1>SUM(B26:B28)</formula1>
    </dataValidation>
    <dataValidation type="custom" allowBlank="1" showInputMessage="1" showErrorMessage="1" error="Esta información no puede modificarse._x000a_" sqref="B27 C42:C43">
      <formula1>SUM(B27:B28)</formula1>
    </dataValidation>
    <dataValidation type="custom" allowBlank="1" showInputMessage="1" showErrorMessage="1" error="Esta información no puede modificarse._x000a_" sqref="B30:B34 B51:B55">
      <formula1>SUM(B30:B34)</formula1>
    </dataValidation>
    <dataValidation type="custom" allowBlank="1" showInputMessage="1" showErrorMessage="1" error="Esta información no puede modificarse._x000a_" sqref="B36:B49">
      <formula1>SUM(B35:B49)</formula1>
    </dataValidation>
    <dataValidation type="custom" allowBlank="1" showInputMessage="1" showErrorMessage="1" sqref="G24">
      <formula1>SUM(G24:J33)</formula1>
    </dataValidation>
    <dataValidation type="custom" allowBlank="1" showInputMessage="1" showErrorMessage="1" error="Esta información no puede modificarse._x000a_" sqref="C16:C17 C21:C24">
      <formula1>SUM(C16:C24)</formula1>
    </dataValidation>
    <dataValidation type="custom" allowBlank="1" showInputMessage="1" showErrorMessage="1" sqref="C18:C20">
      <formula1>C18</formula1>
    </dataValidation>
    <dataValidation type="whole" showInputMessage="1" showErrorMessage="1" sqref="E15">
      <formula1>3</formula1>
      <formula2>3</formula2>
    </dataValidation>
    <dataValidation type="whole" showInputMessage="1" showErrorMessage="1" sqref="E16 E30">
      <formula1>7</formula1>
      <formula2>7</formula2>
    </dataValidation>
    <dataValidation type="whole" allowBlank="1" showInputMessage="1" showErrorMessage="1" sqref="E17 E44">
      <formula1>7</formula1>
      <formula2>7</formula2>
    </dataValidation>
    <dataValidation type="whole" allowBlank="1" showInputMessage="1" showErrorMessage="1" sqref="E18 E24 E36:E37 E39 E41:E43">
      <formula1>3</formula1>
      <formula2>3</formula2>
    </dataValidation>
    <dataValidation type="whole" allowBlank="1" showInputMessage="1" showErrorMessage="1" sqref="E19 E32 E47 E53 G15:G23 G31 G41">
      <formula1>1</formula1>
      <formula2>1</formula2>
    </dataValidation>
    <dataValidation type="whole" allowBlank="1" showInputMessage="1" showErrorMessage="1" sqref="E20 E23 E28 E31 E38 E45:E46 E48 E54:E55">
      <formula1>2</formula1>
      <formula2>2</formula2>
    </dataValidation>
    <dataValidation type="whole" allowBlank="1" showInputMessage="1" showErrorMessage="1" sqref="E21">
      <formula1>10</formula1>
      <formula2>10</formula2>
    </dataValidation>
    <dataValidation type="whole" allowBlank="1" showInputMessage="1" showErrorMessage="1" sqref="E22 E49">
      <formula1>5</formula1>
      <formula2>5</formula2>
    </dataValidation>
    <dataValidation type="custom" showInputMessage="1" showErrorMessage="1" error="Esta información no puede modificarse._x000a_" sqref="D26:D28">
      <formula1>SUM(D26:D28)</formula1>
    </dataValidation>
    <dataValidation type="whole" allowBlank="1" showInputMessage="1" showErrorMessage="1" sqref="E35">
      <formula1>8</formula1>
      <formula2>8</formula2>
    </dataValidation>
    <dataValidation type="custom" allowBlank="1" showInputMessage="1" showErrorMessage="1" error="Esta información no puede modificarse._x000a_" sqref="C30:C34">
      <formula1>SUM(C30:C49)</formula1>
    </dataValidation>
    <dataValidation type="custom" allowBlank="1" showInputMessage="1" showErrorMessage="1" error="Esta información no puede modificarse._x000a_" sqref="C49 C51 C54 D55">
      <formula1>SUM(B43,B45,B48,C49)</formula1>
    </dataValidation>
    <dataValidation type="custom" showInputMessage="1" showErrorMessage="1" error="Esta información no puede modificarse._x000a_" sqref="D35:D39">
      <formula1>D35</formula1>
    </dataValidation>
    <dataValidation type="custom" allowBlank="1" showInputMessage="1" showErrorMessage="1" error="Esta información no puede modificarse._x000a_" sqref="D49 D40:D43">
      <formula1>SUM(D43,D42,D41,D40,D49)</formula1>
    </dataValidation>
    <dataValidation type="whole" allowBlank="1" showInputMessage="1" showErrorMessage="1" sqref="E33:E34 E40 E51">
      <formula1>4</formula1>
      <formula2>4</formula2>
    </dataValidation>
    <dataValidation type="whole" allowBlank="1" showInputMessage="1" showErrorMessage="1" sqref="E52 E27">
      <formula1>6</formula1>
      <formula2>6</formula2>
    </dataValidation>
    <dataValidation type="decimal" operator="lessThanOrEqual" allowBlank="1" showInputMessage="1" showErrorMessage="1" sqref="L53">
      <formula1>1</formula1>
    </dataValidation>
    <dataValidation type="whole" operator="lessThanOrEqual" allowBlank="1" showInputMessage="1" showErrorMessage="1" sqref="L28 L55">
      <formula1>2</formula1>
    </dataValidation>
    <dataValidation type="whole" operator="lessThanOrEqual" allowBlank="1" showInputMessage="1" showErrorMessage="1" sqref="L42:L43 L15 L18 L20">
      <formula1>3</formula1>
    </dataValidation>
    <dataValidation type="whole" operator="lessThanOrEqual" allowBlank="1" showInputMessage="1" showErrorMessage="1" sqref="L51 L40">
      <formula1>4</formula1>
    </dataValidation>
    <dataValidation type="whole" operator="lessThanOrEqual" allowBlank="1" showInputMessage="1" showErrorMessage="1" sqref="L27 L49">
      <formula1>5</formula1>
    </dataValidation>
    <dataValidation type="decimal" operator="lessThanOrEqual" allowBlank="1" showInputMessage="1" showErrorMessage="1" sqref="L52">
      <formula1>6</formula1>
    </dataValidation>
    <dataValidation type="whole" operator="lessThanOrEqual" allowBlank="1" showInputMessage="1" showErrorMessage="1" sqref="L16:L17 L44:L48 L30:L34">
      <formula1>7</formula1>
    </dataValidation>
    <dataValidation type="whole" operator="lessThanOrEqual" allowBlank="1" showInputMessage="1" showErrorMessage="1" sqref="L35:L39">
      <formula1>8</formula1>
    </dataValidation>
    <dataValidation type="whole" operator="lessThanOrEqual" allowBlank="1" showInputMessage="1" showErrorMessage="1" sqref="L26 L21 L23:L24">
      <formula1>10</formula1>
    </dataValidation>
    <dataValidation type="whole" allowBlank="1" showInputMessage="1" showErrorMessage="1" sqref="E26">
      <formula1>9</formula1>
      <formula2>9</formula2>
    </dataValidation>
    <dataValidation type="custom" allowBlank="1" showInputMessage="1" showErrorMessage="1" sqref="M16 F31:F32 F15">
      <formula1>"T1"</formula1>
    </dataValidation>
    <dataValidation type="custom" allowBlank="1" showInputMessage="1" showErrorMessage="1" sqref="F52:F55">
      <formula1>"T1, T2, T3, T4"</formula1>
    </dataValidation>
    <dataValidation type="decimal" allowBlank="1" showInputMessage="1" showErrorMessage="1" sqref="G52">
      <formula1>12</formula1>
      <formula2>12</formula2>
    </dataValidation>
    <dataValidation type="custom" allowBlank="1" showInputMessage="1" showErrorMessage="1" sqref="G53:G55 F28 F36 G28 G36">
      <formula1>"N/A"</formula1>
    </dataValidation>
    <dataValidation type="custom" allowBlank="1" showInputMessage="1" showErrorMessage="1" sqref="F18:F24 F16 F38 F44:F49">
      <formula1>"T2"</formula1>
    </dataValidation>
    <dataValidation type="custom" allowBlank="1" showInputMessage="1" showErrorMessage="1" sqref="F26">
      <formula1>"T2/T3/T4"</formula1>
    </dataValidation>
    <dataValidation type="custom" allowBlank="1" showInputMessage="1" showErrorMessage="1" sqref="F17 F27 F39:F42 F43 F51">
      <formula1>"T3"</formula1>
    </dataValidation>
    <dataValidation type="custom" allowBlank="1" showInputMessage="1" showErrorMessage="1" sqref="F34">
      <formula1>"T3/T4"</formula1>
    </dataValidation>
    <dataValidation type="textLength" allowBlank="1" showInputMessage="1" showErrorMessage="1" sqref="G32:G34">
      <formula1>2</formula1>
      <formula2>2</formula2>
    </dataValidation>
    <dataValidation type="textLength" allowBlank="1" showInputMessage="1" showErrorMessage="1" sqref="G26">
      <formula1>12</formula1>
      <formula2>12</formula2>
    </dataValidation>
    <dataValidation type="decimal" operator="lessThanOrEqual" allowBlank="1" showInputMessage="1" showErrorMessage="1" sqref="L19">
      <formula1>3</formula1>
    </dataValidation>
    <dataValidation type="decimal" operator="lessThanOrEqual" allowBlank="1" showInputMessage="1" showErrorMessage="1" sqref="L22">
      <formula1>10</formula1>
    </dataValidation>
    <dataValidation type="decimal" operator="lessThanOrEqual" allowBlank="1" showInputMessage="1" showErrorMessage="1" sqref="L41">
      <formula1>4</formula1>
    </dataValidation>
    <dataValidation type="decimal" operator="lessThanOrEqual" allowBlank="1" showInputMessage="1" showErrorMessage="1" sqref="L54">
      <formula1>2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1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K49 K26:K28 K51:K55 K23:K24 K32:K33 K15:K18 K20:K21 K30 K35 K37:K44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zoomScale="110" zoomScaleNormal="110" workbookViewId="0">
      <selection activeCell="B2" sqref="B2:K13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6.42578125" customWidth="1"/>
  </cols>
  <sheetData>
    <row r="2" spans="2:11" ht="21">
      <c r="B2" s="349" t="s">
        <v>169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2:11" ht="15.75" thickBot="1"/>
    <row r="4" spans="2:11" ht="15" customHeight="1">
      <c r="B4" s="350" t="s">
        <v>158</v>
      </c>
      <c r="C4" s="352" t="s">
        <v>159</v>
      </c>
      <c r="D4" s="353"/>
      <c r="E4" s="354" t="s">
        <v>160</v>
      </c>
      <c r="F4" s="354"/>
      <c r="G4" s="354"/>
      <c r="H4" s="354"/>
      <c r="I4" s="353"/>
      <c r="J4" s="359"/>
      <c r="K4" s="355" t="s">
        <v>174</v>
      </c>
    </row>
    <row r="5" spans="2:11" ht="26.25" thickBot="1">
      <c r="B5" s="351"/>
      <c r="C5" s="357" t="s">
        <v>161</v>
      </c>
      <c r="D5" s="358"/>
      <c r="E5" s="213" t="s">
        <v>162</v>
      </c>
      <c r="F5" s="214" t="s">
        <v>163</v>
      </c>
      <c r="G5" s="215" t="s">
        <v>164</v>
      </c>
      <c r="H5" s="216" t="s">
        <v>165</v>
      </c>
      <c r="I5" s="217" t="s">
        <v>111</v>
      </c>
      <c r="J5" s="360"/>
      <c r="K5" s="356"/>
    </row>
    <row r="6" spans="2:11">
      <c r="B6" s="218">
        <v>1</v>
      </c>
      <c r="C6" s="366" t="s">
        <v>170</v>
      </c>
      <c r="D6" s="367"/>
      <c r="E6" s="219">
        <f>COUNTIF('Evaluación PT 2018'!K15:K24,"Cumplido ")</f>
        <v>3</v>
      </c>
      <c r="F6" s="220">
        <f>+COUNTIF('Evaluación PT 2018'!K15:K24,"Parcial")</f>
        <v>2</v>
      </c>
      <c r="G6" s="220">
        <f>+COUNTIF('Evaluación PT 2018'!K15:K24,"Pendiente")</f>
        <v>3</v>
      </c>
      <c r="H6" s="221">
        <f>+COUNTIF('Evaluación PT 2018'!K15:K24,"No cumplido")</f>
        <v>0</v>
      </c>
      <c r="I6" s="220">
        <f>+COUNTIF('Evaluación PT 2018'!K15:K24,"N/A")</f>
        <v>0</v>
      </c>
      <c r="J6" s="360"/>
      <c r="K6" s="361">
        <f>'Evaluación PT 2018'!L56</f>
        <v>13.5</v>
      </c>
    </row>
    <row r="7" spans="2:11">
      <c r="B7" s="222">
        <v>2</v>
      </c>
      <c r="C7" s="368" t="s">
        <v>171</v>
      </c>
      <c r="D7" s="369"/>
      <c r="E7" s="219">
        <f>COUNTIF('Evaluación PT 2018'!K26:K28,"Cumplido ")</f>
        <v>0</v>
      </c>
      <c r="F7" s="220">
        <f>+COUNTIF('Evaluación PT 2018'!K26:K28,"Parcial")</f>
        <v>0</v>
      </c>
      <c r="G7" s="220">
        <f>+COUNTIF('Evaluación PT 2018'!K26:K28,"Pendiente")</f>
        <v>2</v>
      </c>
      <c r="H7" s="223">
        <f>+COUNTIF('Evaluación PT 2018'!K26:K28,"No cumplido")</f>
        <v>0</v>
      </c>
      <c r="I7" s="224">
        <f>+COUNTIF('Evaluación PT 2018'!K26:K28,"N/A")</f>
        <v>1</v>
      </c>
      <c r="J7" s="360"/>
      <c r="K7" s="362"/>
    </row>
    <row r="8" spans="2:11" ht="15" customHeight="1">
      <c r="B8" s="222">
        <v>3</v>
      </c>
      <c r="C8" s="368" t="s">
        <v>172</v>
      </c>
      <c r="D8" s="369"/>
      <c r="E8" s="219">
        <f>COUNTIF('Evaluación PT 2018'!K30:K49,"Cumplido ")</f>
        <v>1</v>
      </c>
      <c r="F8" s="220">
        <f>+COUNTIF('Evaluación PT 2018'!K30:K49,"Parcial")</f>
        <v>1</v>
      </c>
      <c r="G8" s="220">
        <f>+COUNTIF('Evaluación PT 2018'!K30:K49,"Pendiente")</f>
        <v>9</v>
      </c>
      <c r="H8" s="223">
        <f>+COUNTIF('Evaluación PT 2018'!K30:K49,"No cumplido")</f>
        <v>1</v>
      </c>
      <c r="I8" s="224">
        <f>+COUNTIF('Evaluación PT 2018'!K30:K49,"N/A")</f>
        <v>1</v>
      </c>
      <c r="J8" s="360"/>
      <c r="K8" s="363" t="s">
        <v>176</v>
      </c>
    </row>
    <row r="9" spans="2:11">
      <c r="B9" s="222">
        <v>4</v>
      </c>
      <c r="C9" s="368" t="s">
        <v>166</v>
      </c>
      <c r="D9" s="369"/>
      <c r="E9" s="219">
        <f>COUNTIF('Evaluación PT 2018'!K51:K55,"Cumplido ")</f>
        <v>0</v>
      </c>
      <c r="F9" s="220">
        <f>+COUNTIF('Evaluación PT 2018'!K51:K55,"Parcial")</f>
        <v>3</v>
      </c>
      <c r="G9" s="220">
        <f>+COUNTIF('Evaluación PT 2018'!K51:K55,"Pendiente")</f>
        <v>2</v>
      </c>
      <c r="H9" s="223">
        <f>+COUNTIF('Evaluación PT 2018'!K51:K55,"No cumplido")</f>
        <v>0</v>
      </c>
      <c r="I9" s="224">
        <f>+COUNTIF('Evaluación PT 2018'!K51:K55,"N/A")</f>
        <v>0</v>
      </c>
      <c r="J9" s="360"/>
      <c r="K9" s="364"/>
    </row>
    <row r="10" spans="2:11">
      <c r="B10" s="370" t="s">
        <v>167</v>
      </c>
      <c r="C10" s="371"/>
      <c r="D10" s="372"/>
      <c r="E10" s="239">
        <f>SUM(E6:E9)</f>
        <v>4</v>
      </c>
      <c r="F10" s="239">
        <f t="shared" ref="F10:I10" si="0">SUM(F6:F9)</f>
        <v>6</v>
      </c>
      <c r="G10" s="239">
        <f t="shared" si="0"/>
        <v>16</v>
      </c>
      <c r="H10" s="239">
        <f t="shared" si="0"/>
        <v>1</v>
      </c>
      <c r="I10" s="239">
        <f t="shared" si="0"/>
        <v>2</v>
      </c>
      <c r="J10" s="232">
        <f>SUM(E10:I10)</f>
        <v>29</v>
      </c>
      <c r="K10" s="373">
        <v>0</v>
      </c>
    </row>
    <row r="11" spans="2:11">
      <c r="B11" s="370" t="s">
        <v>168</v>
      </c>
      <c r="C11" s="371"/>
      <c r="D11" s="372"/>
      <c r="E11" s="234">
        <f>+E10/J10</f>
        <v>0.13793103448275862</v>
      </c>
      <c r="F11" s="235">
        <f>+F10/J10</f>
        <v>0.20689655172413793</v>
      </c>
      <c r="G11" s="235">
        <f>+G10/J10</f>
        <v>0.55172413793103448</v>
      </c>
      <c r="H11" s="236">
        <f>+H10/J10</f>
        <v>3.4482758620689655E-2</v>
      </c>
      <c r="I11" s="237">
        <f>+I10/J10</f>
        <v>6.8965517241379309E-2</v>
      </c>
      <c r="J11" s="238">
        <f>SUM(E11:I11)</f>
        <v>1</v>
      </c>
      <c r="K11" s="374"/>
    </row>
    <row r="12" spans="2:11" ht="15.75" thickBot="1">
      <c r="B12" s="375" t="s">
        <v>175</v>
      </c>
      <c r="C12" s="376"/>
      <c r="D12" s="377"/>
      <c r="E12" s="378"/>
      <c r="F12" s="378"/>
      <c r="G12" s="378"/>
      <c r="H12" s="378"/>
      <c r="I12" s="378"/>
      <c r="J12" s="378"/>
      <c r="K12" s="233">
        <f>K6-K10</f>
        <v>13.5</v>
      </c>
    </row>
    <row r="13" spans="2:11">
      <c r="B13" s="365" t="s">
        <v>173</v>
      </c>
      <c r="C13" s="365"/>
      <c r="D13" s="365"/>
      <c r="E13" s="365"/>
      <c r="F13" s="365"/>
      <c r="G13" s="365"/>
      <c r="H13" s="365"/>
      <c r="I13" s="365"/>
      <c r="J13" s="365"/>
      <c r="K13" s="365"/>
    </row>
  </sheetData>
  <mergeCells count="19">
    <mergeCell ref="B13:K13"/>
    <mergeCell ref="C6:D6"/>
    <mergeCell ref="C7:D7"/>
    <mergeCell ref="C8:D8"/>
    <mergeCell ref="C9:D9"/>
    <mergeCell ref="B10:D10"/>
    <mergeCell ref="B11:D11"/>
    <mergeCell ref="K10:K11"/>
    <mergeCell ref="B12:D12"/>
    <mergeCell ref="E12:J12"/>
    <mergeCell ref="B2:K2"/>
    <mergeCell ref="B4:B5"/>
    <mergeCell ref="C4:D4"/>
    <mergeCell ref="E4:I4"/>
    <mergeCell ref="K4:K5"/>
    <mergeCell ref="C5:D5"/>
    <mergeCell ref="J4:J9"/>
    <mergeCell ref="K6:K7"/>
    <mergeCell ref="K8:K9"/>
  </mergeCells>
  <pageMargins left="0.7" right="0.7" top="0.75" bottom="0.75" header="0.3" footer="0.3"/>
  <pageSetup paperSize="9" orientation="portrait" r:id="rId1"/>
  <ignoredErrors>
    <ignoredError sqref="C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90" t="s">
        <v>108</v>
      </c>
    </row>
    <row r="3" spans="2:2" ht="18.75">
      <c r="B3" s="90" t="s">
        <v>2</v>
      </c>
    </row>
    <row r="4" spans="2:2" ht="18.75">
      <c r="B4" s="90" t="s">
        <v>109</v>
      </c>
    </row>
    <row r="5" spans="2:2" ht="18.75">
      <c r="B5" s="90" t="s">
        <v>110</v>
      </c>
    </row>
    <row r="6" spans="2:2" ht="18.75">
      <c r="B6" s="90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Arturina Brito</cp:lastModifiedBy>
  <cp:lastPrinted>2018-02-28T17:38:19Z</cp:lastPrinted>
  <dcterms:created xsi:type="dcterms:W3CDTF">2014-10-03T18:34:35Z</dcterms:created>
  <dcterms:modified xsi:type="dcterms:W3CDTF">2018-04-13T17:13:25Z</dcterms:modified>
</cp:coreProperties>
</file>