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rFont val="Tahoma"/>
            <family val="2"/>
          </rPr>
          <t>TRANSFERENCIA DE GASTOS CORRIENTES</t>
        </r>
      </text>
    </comment>
    <comment ref="F31" authorId="0">
      <text>
        <r>
          <rPr>
            <sz val="8"/>
            <rFont val="Tahoma"/>
            <family val="2"/>
          </rPr>
          <t>Aporte de otras Instituciones</t>
        </r>
      </text>
    </comment>
    <comment ref="F34" authorId="0">
      <text>
        <r>
          <rPr>
            <b/>
            <sz val="8"/>
            <rFont val="Tahoma"/>
            <family val="2"/>
          </rPr>
          <t>fmateo:</t>
        </r>
        <r>
          <rPr>
            <sz val="8"/>
            <rFont val="Tahoma"/>
            <family val="2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rFont val="Tahoma"/>
            <family val="2"/>
          </rPr>
          <t>fmateo:</t>
        </r>
        <r>
          <rPr>
            <sz val="8"/>
            <rFont val="Tahoma"/>
            <family val="2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rFont val="Tahoma"/>
            <family val="2"/>
          </rPr>
          <t>fmateo:</t>
        </r>
        <r>
          <rPr>
            <sz val="8"/>
            <rFont val="Tahoma"/>
            <family val="2"/>
          </rPr>
          <t xml:space="preserve">
INGRESOS POR SEGURIDAD SOCIAL
Y REEMBOLSO DE EFECTIVO DE CHEQUES SUJETOS A LIQUIDACION.</t>
        </r>
      </text>
    </comment>
  </commentList>
</comments>
</file>

<file path=xl/sharedStrings.xml><?xml version="1.0" encoding="utf-8"?>
<sst xmlns="http://schemas.openxmlformats.org/spreadsheetml/2006/main" count="129" uniqueCount="98">
  <si>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</si>
  <si>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</si>
  <si>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</si>
  <si>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</si>
  <si>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</si>
  <si>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</si>
  <si>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</si>
  <si>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</si>
  <si>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</si>
  <si>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</si>
  <si>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</si>
  <si>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</si>
  <si>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</si>
  <si>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</si>
  <si>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</si>
  <si>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</si>
  <si>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</si>
  <si>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</si>
  <si>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</si>
  <si>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</si>
  <si>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</si>
  <si>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</si>
  <si>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</si>
  <si>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</si>
  <si>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</si>
  <si>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</si>
  <si>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</si>
  <si>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</si>
  <si>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</si>
  <si>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</si>
  <si>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</si>
  <si>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</si>
  <si>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</si>
  <si>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</si>
  <si>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</si>
  <si>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</si>
  <si>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</si>
  <si>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</si>
  <si>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</si>
  <si>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</si>
  <si>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</si>
  <si>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</si>
  <si>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VARIACION CAJA Y BANCO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</si>
  <si>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</si>
  <si>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</si>
  <si>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</si>
  <si>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</si>
  <si>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</si>
  <si>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</si>
  <si>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</si>
  <si>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</si>
  <si>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</si>
  <si>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</si>
  <si>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</si>
  <si>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</si>
  <si>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</si>
  <si>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</si>
  <si>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</si>
  <si>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</si>
  <si>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</si>
  <si>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</si>
  <si>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</si>
  <si>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</si>
  <si>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</si>
  <si>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</si>
  <si>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</si>
  <si>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</si>
  <si>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</si>
  <si>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</si>
  <si>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</si>
  <si>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</si>
  <si>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</si>
  <si>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</si>
  <si>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</si>
  <si>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</si>
  <si>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</si>
  <si>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</si>
  <si>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</si>
  <si>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</si>
  <si>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</si>
  <si>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</si>
  <si>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</si>
  <si>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</si>
  <si>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</si>
  <si>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</si>
  <si>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</si>
  <si>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</si>
  <si>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</si>
  <si>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</si>
  <si>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</si>
  <si>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</si>
  <si>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</si>
  <si>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</si>
  <si>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</si>
  <si>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</si>
  <si>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AÑO:2017</t>
  </si>
  <si>
    <t>AL 31/08/2017</t>
  </si>
  <si>
    <t>Mes: agosto</t>
  </si>
</sst>
</file>

<file path=xl/styles.xml><?xml version="1.0" encoding="utf-8"?>
<styleSheet xmlns="http://schemas.openxmlformats.org/spreadsheetml/2006/main">
  <numFmts count="2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9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  <xf numFmtId="171" fontId="5" fillId="0" borderId="0" xfId="46" applyFont="1" applyBorder="1" applyAlignment="1">
      <alignment horizontal="center"/>
    </xf>
    <xf numFmtId="171" fontId="6" fillId="0" borderId="0" xfId="46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center"/>
    </xf>
    <xf numFmtId="171" fontId="8" fillId="33" borderId="18" xfId="46" applyFont="1" applyFill="1" applyBorder="1" applyAlignment="1">
      <alignment horizontal="right" vertical="top"/>
    </xf>
    <xf numFmtId="171" fontId="9" fillId="0" borderId="18" xfId="46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33" borderId="11" xfId="0" applyFont="1" applyFill="1" applyBorder="1" applyAlignment="1">
      <alignment horizontal="center" vertical="top"/>
    </xf>
    <xf numFmtId="171" fontId="8" fillId="33" borderId="18" xfId="46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171" fontId="9" fillId="0" borderId="18" xfId="46" applyFont="1" applyBorder="1" applyAlignment="1">
      <alignment vertical="top"/>
    </xf>
    <xf numFmtId="171" fontId="8" fillId="0" borderId="18" xfId="46" applyFont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171" fontId="8" fillId="0" borderId="18" xfId="46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9" fillId="0" borderId="1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71" fontId="8" fillId="0" borderId="24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left"/>
    </xf>
    <xf numFmtId="171" fontId="2" fillId="0" borderId="35" xfId="46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1" fontId="2" fillId="0" borderId="35" xfId="46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35" xfId="46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71" fontId="3" fillId="0" borderId="21" xfId="46" applyFont="1" applyBorder="1" applyAlignment="1">
      <alignment horizontal="center"/>
    </xf>
    <xf numFmtId="171" fontId="3" fillId="0" borderId="20" xfId="46" applyFont="1" applyBorder="1" applyAlignment="1">
      <alignment horizontal="center"/>
    </xf>
    <xf numFmtId="171" fontId="3" fillId="0" borderId="38" xfId="46" applyFont="1" applyBorder="1" applyAlignment="1">
      <alignment horizontal="center"/>
    </xf>
    <xf numFmtId="0" fontId="15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6" applyFont="1" applyBorder="1" applyAlignment="1">
      <alignment/>
    </xf>
    <xf numFmtId="171" fontId="3" fillId="0" borderId="0" xfId="46" applyFont="1" applyAlignment="1">
      <alignment/>
    </xf>
    <xf numFmtId="171" fontId="3" fillId="0" borderId="39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top"/>
    </xf>
    <xf numFmtId="0" fontId="16" fillId="0" borderId="45" xfId="0" applyFont="1" applyBorder="1" applyAlignment="1">
      <alignment vertical="center"/>
    </xf>
    <xf numFmtId="0" fontId="16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14" fontId="6" fillId="0" borderId="29" xfId="0" applyNumberFormat="1" applyFont="1" applyBorder="1" applyAlignment="1">
      <alignment horizontal="center" vertical="top"/>
    </xf>
    <xf numFmtId="14" fontId="6" fillId="0" borderId="46" xfId="0" applyNumberFormat="1" applyFont="1" applyBorder="1" applyAlignment="1">
      <alignment horizontal="center" vertical="top"/>
    </xf>
    <xf numFmtId="9" fontId="6" fillId="0" borderId="46" xfId="46" applyNumberFormat="1" applyFont="1" applyBorder="1" applyAlignment="1">
      <alignment horizontal="center" vertical="top"/>
    </xf>
    <xf numFmtId="9" fontId="6" fillId="0" borderId="46" xfId="52" applyFont="1" applyBorder="1" applyAlignment="1">
      <alignment horizontal="center" vertical="top"/>
    </xf>
    <xf numFmtId="171" fontId="6" fillId="0" borderId="46" xfId="46" applyFont="1" applyBorder="1" applyAlignment="1">
      <alignment vertical="top"/>
    </xf>
    <xf numFmtId="171" fontId="6" fillId="0" borderId="47" xfId="46" applyFont="1" applyBorder="1" applyAlignment="1">
      <alignment vertical="top"/>
    </xf>
    <xf numFmtId="171" fontId="6" fillId="0" borderId="46" xfId="46" applyFont="1" applyBorder="1" applyAlignment="1">
      <alignment horizontal="center" vertical="top"/>
    </xf>
    <xf numFmtId="0" fontId="6" fillId="0" borderId="47" xfId="46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71" fontId="6" fillId="0" borderId="11" xfId="46" applyFont="1" applyBorder="1" applyAlignment="1">
      <alignment vertical="top"/>
    </xf>
    <xf numFmtId="171" fontId="6" fillId="0" borderId="40" xfId="46" applyFont="1" applyBorder="1" applyAlignment="1">
      <alignment vertical="top"/>
    </xf>
    <xf numFmtId="171" fontId="6" fillId="0" borderId="11" xfId="46" applyFont="1" applyBorder="1" applyAlignment="1">
      <alignment horizontal="center" vertical="top"/>
    </xf>
    <xf numFmtId="171" fontId="6" fillId="0" borderId="40" xfId="46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48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51" xfId="0" applyFont="1" applyBorder="1" applyAlignment="1">
      <alignment horizontal="center" vertical="top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57" fillId="0" borderId="0" xfId="0" applyFont="1" applyAlignment="1">
      <alignment horizontal="center" readingOrder="2"/>
    </xf>
    <xf numFmtId="0" fontId="58" fillId="0" borderId="0" xfId="0" applyFont="1" applyAlignment="1">
      <alignment horizontal="center" readingOrder="2"/>
    </xf>
    <xf numFmtId="0" fontId="58" fillId="0" borderId="0" xfId="0" applyFont="1" applyBorder="1" applyAlignment="1">
      <alignment readingOrder="2"/>
    </xf>
    <xf numFmtId="0" fontId="57" fillId="0" borderId="0" xfId="0" applyFont="1" applyBorder="1" applyAlignment="1">
      <alignment readingOrder="2"/>
    </xf>
    <xf numFmtId="0" fontId="57" fillId="0" borderId="0" xfId="0" applyFont="1" applyBorder="1" applyAlignment="1">
      <alignment horizontal="center" readingOrder="2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49" fontId="8" fillId="0" borderId="46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45" xfId="0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0" fontId="16" fillId="0" borderId="57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29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7717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7717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9200" y="27717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77177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717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2771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76450" y="27717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828800" y="27717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6202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43100" y="277177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00965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066925" y="2771775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1440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905000" y="27717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28825" y="2771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0</xdr:col>
      <xdr:colOff>314325</xdr:colOff>
      <xdr:row>58</xdr:row>
      <xdr:rowOff>133350</xdr:rowOff>
    </xdr:from>
    <xdr:to>
      <xdr:col>3</xdr:col>
      <xdr:colOff>714375</xdr:colOff>
      <xdr:row>63</xdr:row>
      <xdr:rowOff>95250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314325" y="11049000"/>
          <a:ext cx="22479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47650"/>
          <a:ext cx="400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58</xdr:row>
      <xdr:rowOff>104775</xdr:rowOff>
    </xdr:from>
    <xdr:to>
      <xdr:col>5</xdr:col>
      <xdr:colOff>1466850</xdr:colOff>
      <xdr:row>63</xdr:row>
      <xdr:rowOff>66675</xdr:rowOff>
    </xdr:to>
    <xdr:sp>
      <xdr:nvSpPr>
        <xdr:cNvPr id="22" name="Text Box 2"/>
        <xdr:cNvSpPr txBox="1">
          <a:spLocks noChangeArrowheads="1"/>
        </xdr:cNvSpPr>
      </xdr:nvSpPr>
      <xdr:spPr>
        <a:xfrm>
          <a:off x="4505325" y="11020425"/>
          <a:ext cx="22479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Mateo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Dir.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Administrativo y Financiero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28850" y="16192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171450</xdr:colOff>
      <xdr:row>93</xdr:row>
      <xdr:rowOff>28575</xdr:rowOff>
    </xdr:from>
    <xdr:to>
      <xdr:col>3</xdr:col>
      <xdr:colOff>2400300</xdr:colOff>
      <xdr:row>98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7650" y="4924425"/>
          <a:ext cx="36004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771525</xdr:colOff>
      <xdr:row>93</xdr:row>
      <xdr:rowOff>28575</xdr:rowOff>
    </xdr:from>
    <xdr:to>
      <xdr:col>8</xdr:col>
      <xdr:colOff>1019175</xdr:colOff>
      <xdr:row>98</xdr:row>
      <xdr:rowOff>28575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5124450" y="4924425"/>
          <a:ext cx="36004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Dir. Administratico y Financiero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38100</xdr:rowOff>
    </xdr:from>
    <xdr:to>
      <xdr:col>1</xdr:col>
      <xdr:colOff>266700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0032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95250</xdr:rowOff>
    </xdr:from>
    <xdr:to>
      <xdr:col>1</xdr:col>
      <xdr:colOff>1438275</xdr:colOff>
      <xdr:row>18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298132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1</xdr:col>
      <xdr:colOff>257175</xdr:colOff>
      <xdr:row>22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3305175"/>
          <a:ext cx="13144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GENERALES DE ARCHIVOS
</a:t>
          </a:r>
        </a:p>
      </xdr:txBody>
    </xdr:sp>
    <xdr:clientData/>
  </xdr:twoCellAnchor>
  <xdr:twoCellAnchor>
    <xdr:from>
      <xdr:col>1</xdr:col>
      <xdr:colOff>323850</xdr:colOff>
      <xdr:row>21</xdr:row>
      <xdr:rowOff>85725</xdr:rowOff>
    </xdr:from>
    <xdr:to>
      <xdr:col>1</xdr:col>
      <xdr:colOff>1009650</xdr:colOff>
      <xdr:row>22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09700" y="3648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447675</xdr:colOff>
      <xdr:row>26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4171950"/>
          <a:ext cx="1476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76200</xdr:rowOff>
    </xdr:from>
    <xdr:to>
      <xdr:col>1</xdr:col>
      <xdr:colOff>1095375</xdr:colOff>
      <xdr:row>27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62100" y="44481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133350</xdr:rowOff>
    </xdr:from>
    <xdr:to>
      <xdr:col>7</xdr:col>
      <xdr:colOff>695325</xdr:colOff>
      <xdr:row>17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39000" y="28575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123825</xdr:rowOff>
    </xdr:from>
    <xdr:to>
      <xdr:col>8</xdr:col>
      <xdr:colOff>666750</xdr:colOff>
      <xdr:row>25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496175" y="38481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66675</xdr:rowOff>
    </xdr:from>
    <xdr:to>
      <xdr:col>2</xdr:col>
      <xdr:colOff>0</xdr:colOff>
      <xdr:row>23</xdr:row>
      <xdr:rowOff>142875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257550" y="379095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66675</xdr:rowOff>
    </xdr:from>
    <xdr:to>
      <xdr:col>2</xdr:col>
      <xdr:colOff>0</xdr:colOff>
      <xdr:row>32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409950" y="4600575"/>
          <a:ext cx="523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142875</xdr:rowOff>
    </xdr:from>
    <xdr:to>
      <xdr:col>9</xdr:col>
      <xdr:colOff>381000</xdr:colOff>
      <xdr:row>20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848725" y="3190875"/>
          <a:ext cx="1276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95250</xdr:rowOff>
    </xdr:from>
    <xdr:to>
      <xdr:col>12</xdr:col>
      <xdr:colOff>428625</xdr:colOff>
      <xdr:row>26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696450" y="4305300"/>
          <a:ext cx="300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152400</xdr:rowOff>
    </xdr:from>
    <xdr:to>
      <xdr:col>2</xdr:col>
      <xdr:colOff>0</xdr:colOff>
      <xdr:row>19</xdr:row>
      <xdr:rowOff>47625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419475" y="30384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57150</xdr:rowOff>
    </xdr:from>
    <xdr:to>
      <xdr:col>7</xdr:col>
      <xdr:colOff>457200</xdr:colOff>
      <xdr:row>30</xdr:row>
      <xdr:rowOff>104775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24750" y="4914900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66675</xdr:rowOff>
    </xdr:from>
    <xdr:to>
      <xdr:col>8</xdr:col>
      <xdr:colOff>590550</xdr:colOff>
      <xdr:row>31</xdr:row>
      <xdr:rowOff>76200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8963025" y="5086350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57150</xdr:rowOff>
    </xdr:from>
    <xdr:to>
      <xdr:col>10</xdr:col>
      <xdr:colOff>66675</xdr:colOff>
      <xdr:row>31</xdr:row>
      <xdr:rowOff>76200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9810750" y="5076825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66675</xdr:rowOff>
    </xdr:from>
    <xdr:to>
      <xdr:col>11</xdr:col>
      <xdr:colOff>571500</xdr:colOff>
      <xdr:row>31</xdr:row>
      <xdr:rowOff>76200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11077575" y="50863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19050</xdr:colOff>
      <xdr:row>53</xdr:row>
      <xdr:rowOff>38100</xdr:rowOff>
    </xdr:from>
    <xdr:to>
      <xdr:col>2</xdr:col>
      <xdr:colOff>19050</xdr:colOff>
      <xdr:row>58</xdr:row>
      <xdr:rowOff>57150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1104900" y="9039225"/>
          <a:ext cx="28479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  Castellanos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53</xdr:row>
      <xdr:rowOff>38100</xdr:rowOff>
    </xdr:from>
    <xdr:to>
      <xdr:col>12</xdr:col>
      <xdr:colOff>314325</xdr:colOff>
      <xdr:row>58</xdr:row>
      <xdr:rowOff>142875</xdr:rowOff>
    </xdr:to>
    <xdr:sp>
      <xdr:nvSpPr>
        <xdr:cNvPr id="41" name="Text Box 2"/>
        <xdr:cNvSpPr txBox="1">
          <a:spLocks noChangeArrowheads="1"/>
        </xdr:cNvSpPr>
      </xdr:nvSpPr>
      <xdr:spPr>
        <a:xfrm>
          <a:off x="9744075" y="9039225"/>
          <a:ext cx="28479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Dir. Administrativo y Financiero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zoomScalePageLayoutView="0" workbookViewId="0" topLeftCell="A34">
      <selection activeCell="F25" sqref="F25"/>
    </sheetView>
  </sheetViews>
  <sheetFormatPr defaultColWidth="11.421875" defaultRowHeight="12.75"/>
  <cols>
    <col min="1" max="1" width="8.57421875" style="0" customWidth="1"/>
    <col min="2" max="2" width="9.421875" style="0" customWidth="1"/>
    <col min="3" max="3" width="9.7109375" style="0" customWidth="1"/>
    <col min="4" max="4" width="39.8515625" style="0" customWidth="1"/>
    <col min="5" max="5" width="11.7109375" style="0" customWidth="1"/>
    <col min="6" max="6" width="25.57421875" style="0" customWidth="1"/>
  </cols>
  <sheetData>
    <row r="5" spans="1:6" ht="12.75">
      <c r="A5" s="166"/>
      <c r="B5" s="166"/>
      <c r="C5" s="166"/>
      <c r="D5" s="166"/>
      <c r="E5" s="166"/>
      <c r="F5" s="166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12" ht="20.25">
      <c r="A11" s="167"/>
      <c r="B11" s="167"/>
      <c r="C11" s="167"/>
      <c r="D11" s="167"/>
      <c r="E11" s="167"/>
      <c r="F11" s="167"/>
      <c r="G11" s="2"/>
      <c r="H11" s="2"/>
      <c r="I11" s="2"/>
      <c r="J11" s="2"/>
      <c r="K11" s="2"/>
      <c r="L11" s="2"/>
    </row>
    <row r="12" spans="1:12" ht="15">
      <c r="A12" s="168" t="s">
        <v>0</v>
      </c>
      <c r="B12" s="168"/>
      <c r="C12" s="168"/>
      <c r="D12" s="168"/>
      <c r="E12" s="168"/>
      <c r="F12" s="168"/>
      <c r="G12" s="4"/>
      <c r="H12" s="4"/>
      <c r="I12" s="4"/>
      <c r="J12" s="4"/>
      <c r="K12" s="4"/>
      <c r="L12" s="4"/>
    </row>
    <row r="13" spans="1:12" ht="15">
      <c r="A13" s="169">
        <v>42978</v>
      </c>
      <c r="B13" s="168"/>
      <c r="C13" s="168"/>
      <c r="D13" s="168"/>
      <c r="E13" s="168"/>
      <c r="F13" s="168"/>
      <c r="G13" s="4"/>
      <c r="H13" s="4"/>
      <c r="I13" s="4"/>
      <c r="J13" s="4"/>
      <c r="K13" s="4"/>
      <c r="L13" s="4"/>
    </row>
    <row r="14" spans="1:12" ht="15">
      <c r="A14" s="168" t="s">
        <v>1</v>
      </c>
      <c r="B14" s="168"/>
      <c r="C14" s="168"/>
      <c r="D14" s="168"/>
      <c r="E14" s="168"/>
      <c r="F14" s="168"/>
      <c r="G14" s="4"/>
      <c r="H14" s="4"/>
      <c r="I14" s="4"/>
      <c r="J14" s="4"/>
      <c r="K14" s="4"/>
      <c r="L14" s="4"/>
    </row>
    <row r="15" spans="1:12" ht="12.75">
      <c r="A15" s="155" t="s">
        <v>2</v>
      </c>
      <c r="B15" s="155"/>
      <c r="C15" s="155"/>
      <c r="D15" s="155"/>
      <c r="E15" s="155"/>
      <c r="F15" s="155"/>
      <c r="G15" s="5"/>
      <c r="H15" s="5"/>
      <c r="I15" s="5"/>
      <c r="J15" s="5"/>
      <c r="K15" s="5"/>
      <c r="L15" s="5"/>
    </row>
    <row r="16" spans="1:6" ht="12.75">
      <c r="A16" s="156"/>
      <c r="B16" s="156"/>
      <c r="C16" s="156"/>
      <c r="D16" s="156"/>
      <c r="E16" s="156"/>
      <c r="F16" s="156"/>
    </row>
    <row r="17" spans="1:6" ht="13.5" thickBot="1">
      <c r="A17" s="6"/>
      <c r="B17" s="6"/>
      <c r="C17" s="6"/>
      <c r="D17" s="6"/>
      <c r="E17" s="6"/>
      <c r="F17" s="6"/>
    </row>
    <row r="18" spans="1:6" ht="12.75">
      <c r="A18" s="157" t="s">
        <v>3</v>
      </c>
      <c r="B18" s="158"/>
      <c r="C18" s="158"/>
      <c r="D18" s="158" t="s">
        <v>4</v>
      </c>
      <c r="E18" s="7"/>
      <c r="F18" s="162" t="s">
        <v>5</v>
      </c>
    </row>
    <row r="19" spans="1:6" ht="12.75">
      <c r="A19" s="159"/>
      <c r="B19" s="160"/>
      <c r="C19" s="160"/>
      <c r="D19" s="160"/>
      <c r="E19" s="8" t="s">
        <v>6</v>
      </c>
      <c r="F19" s="163"/>
    </row>
    <row r="20" spans="1:12" ht="12.75">
      <c r="A20" s="164" t="s">
        <v>7</v>
      </c>
      <c r="B20" s="165"/>
      <c r="C20" s="165"/>
      <c r="D20" s="161"/>
      <c r="E20" s="8"/>
      <c r="F20" s="9" t="s">
        <v>8</v>
      </c>
      <c r="H20" s="10"/>
      <c r="I20" s="10"/>
      <c r="J20" s="11"/>
      <c r="K20" s="12"/>
      <c r="L20" s="13"/>
    </row>
    <row r="21" spans="1:6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6" ht="12.75">
      <c r="A22" s="19"/>
      <c r="B22" s="20"/>
      <c r="C22" s="21"/>
      <c r="D22" s="22"/>
      <c r="E22" s="23"/>
      <c r="F22" s="24"/>
    </row>
    <row r="23" spans="1:6" ht="12.75">
      <c r="A23" s="19" t="s">
        <v>15</v>
      </c>
      <c r="B23" s="20"/>
      <c r="C23" s="21"/>
      <c r="D23" s="25"/>
      <c r="E23" s="23"/>
      <c r="F23" s="24"/>
    </row>
    <row r="24" spans="1:6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6" ht="15.75">
      <c r="A25" s="19"/>
      <c r="B25" s="20"/>
      <c r="C25" s="21" t="s">
        <v>19</v>
      </c>
      <c r="D25" s="26" t="s">
        <v>20</v>
      </c>
      <c r="E25" s="23"/>
      <c r="F25" s="29"/>
    </row>
    <row r="26" spans="1:6" ht="12.75">
      <c r="A26" s="19"/>
      <c r="B26" s="20"/>
      <c r="C26" s="21"/>
      <c r="D26" s="25"/>
      <c r="E26" s="23"/>
      <c r="F26" s="24"/>
    </row>
    <row r="27" spans="1:6" ht="17.25" customHeight="1">
      <c r="A27" s="30" t="s">
        <v>15</v>
      </c>
      <c r="B27" s="31"/>
      <c r="C27" s="32"/>
      <c r="D27" s="33"/>
      <c r="E27" s="34">
        <v>100</v>
      </c>
      <c r="F27" s="35">
        <f>SUM(F28:F31)</f>
        <v>13607342.5</v>
      </c>
    </row>
    <row r="28" spans="1:6" ht="15.75">
      <c r="A28" s="30"/>
      <c r="B28" s="31" t="s">
        <v>21</v>
      </c>
      <c r="C28" s="32"/>
      <c r="D28" s="33" t="s">
        <v>22</v>
      </c>
      <c r="E28" s="36"/>
      <c r="F28" s="37">
        <v>13508836</v>
      </c>
    </row>
    <row r="29" spans="1:6" ht="15.75">
      <c r="A29" s="30"/>
      <c r="B29" s="31"/>
      <c r="C29" s="32" t="s">
        <v>23</v>
      </c>
      <c r="D29" s="33" t="s">
        <v>24</v>
      </c>
      <c r="E29" s="36"/>
      <c r="F29" s="37"/>
    </row>
    <row r="30" spans="1:7" ht="15.75">
      <c r="A30" s="30" t="s">
        <v>25</v>
      </c>
      <c r="B30" s="31" t="s">
        <v>26</v>
      </c>
      <c r="C30" s="32"/>
      <c r="D30" s="33" t="s">
        <v>27</v>
      </c>
      <c r="E30" s="36"/>
      <c r="F30" s="37"/>
      <c r="G30" t="s">
        <v>28</v>
      </c>
    </row>
    <row r="31" spans="1:6" ht="15.75">
      <c r="A31" s="30"/>
      <c r="B31" s="31"/>
      <c r="C31" s="31" t="s">
        <v>29</v>
      </c>
      <c r="D31" s="33" t="s">
        <v>30</v>
      </c>
      <c r="E31" s="36"/>
      <c r="F31" s="37">
        <v>98506.5</v>
      </c>
    </row>
    <row r="32" spans="1:6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38097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v>38097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f>SUM(F40)</f>
        <v>0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/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SUM(F24+F27+F35)</f>
        <v>13645439.5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 t="s">
        <v>42</v>
      </c>
      <c r="E46" s="34"/>
      <c r="F46" s="35">
        <v>0</v>
      </c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43</v>
      </c>
      <c r="E54" s="47"/>
      <c r="F54" s="48">
        <f>+F43+F46+F48</f>
        <v>13645439.5</v>
      </c>
    </row>
    <row r="55" spans="1:6" ht="15.75">
      <c r="A55" s="49"/>
      <c r="B55" s="49"/>
      <c r="C55" s="49"/>
      <c r="D55" s="50"/>
      <c r="E55" s="50"/>
      <c r="F55" s="51"/>
    </row>
    <row r="57" ht="12.75">
      <c r="B57" s="52"/>
    </row>
    <row r="58" ht="12.75">
      <c r="B58" s="52"/>
    </row>
    <row r="59" ht="12.75">
      <c r="B59" s="52"/>
    </row>
    <row r="60" ht="12.75">
      <c r="B60" s="52"/>
    </row>
  </sheetData>
  <sheetProtection/>
  <mergeCells count="11">
    <mergeCell ref="A5:F5"/>
    <mergeCell ref="A11:F11"/>
    <mergeCell ref="A12:F12"/>
    <mergeCell ref="A13:F13"/>
    <mergeCell ref="A14:F14"/>
    <mergeCell ref="A15:F15"/>
    <mergeCell ref="A16:F16"/>
    <mergeCell ref="A18:C19"/>
    <mergeCell ref="D18:D20"/>
    <mergeCell ref="F18:F19"/>
    <mergeCell ref="A20:C20"/>
  </mergeCells>
  <printOptions/>
  <pageMargins left="1.54" right="0.75" top="1" bottom="1" header="0" footer="0"/>
  <pageSetup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100"/>
  <sheetViews>
    <sheetView workbookViewId="0" topLeftCell="A1">
      <selection activeCell="I85" sqref="I85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5.8515625" style="0" customWidth="1"/>
    <col min="4" max="4" width="43.57421875" style="0" customWidth="1"/>
    <col min="5" max="5" width="28.00390625" style="0" hidden="1" customWidth="1"/>
    <col min="6" max="6" width="29.28125" style="0" customWidth="1"/>
    <col min="7" max="7" width="21.00390625" style="0" customWidth="1"/>
    <col min="8" max="8" width="17.7109375" style="0" hidden="1" customWidth="1"/>
    <col min="9" max="9" width="19.7109375" style="0" customWidth="1"/>
    <col min="10" max="10" width="5.28125" style="6" customWidth="1"/>
    <col min="11" max="11" width="14.7109375" style="6" hidden="1" customWidth="1"/>
    <col min="12" max="19" width="11.421875" style="6" customWidth="1"/>
  </cols>
  <sheetData>
    <row r="2" ht="12.75" hidden="1"/>
    <row r="3" ht="12.75" hidden="1"/>
    <row r="4" ht="12.75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80" t="s">
        <v>44</v>
      </c>
      <c r="C6" s="181"/>
      <c r="D6" s="181"/>
      <c r="E6" s="181"/>
      <c r="F6" s="181"/>
      <c r="G6" s="181"/>
      <c r="H6" s="181"/>
      <c r="I6" s="182"/>
      <c r="J6" s="3"/>
    </row>
    <row r="7" spans="2:10" ht="15" hidden="1">
      <c r="B7" s="175" t="s">
        <v>0</v>
      </c>
      <c r="C7" s="168"/>
      <c r="D7" s="168"/>
      <c r="E7" s="168"/>
      <c r="F7" s="168"/>
      <c r="G7" s="168"/>
      <c r="H7" s="168"/>
      <c r="I7" s="176"/>
      <c r="J7" s="3"/>
    </row>
    <row r="8" spans="2:10" ht="15" hidden="1">
      <c r="B8" s="177">
        <v>41913</v>
      </c>
      <c r="C8" s="168"/>
      <c r="D8" s="168"/>
      <c r="E8" s="168"/>
      <c r="F8" s="168"/>
      <c r="G8" s="168"/>
      <c r="H8" s="168"/>
      <c r="I8" s="176"/>
      <c r="J8" s="3"/>
    </row>
    <row r="9" spans="2:10" ht="15" hidden="1">
      <c r="B9" s="175" t="s">
        <v>1</v>
      </c>
      <c r="C9" s="168"/>
      <c r="D9" s="168"/>
      <c r="E9" s="168"/>
      <c r="F9" s="168"/>
      <c r="G9" s="168"/>
      <c r="H9" s="168"/>
      <c r="I9" s="176"/>
      <c r="J9" s="3"/>
    </row>
    <row r="10" spans="2:9" ht="12.75" hidden="1">
      <c r="B10" s="178" t="s">
        <v>2</v>
      </c>
      <c r="C10" s="155"/>
      <c r="D10" s="155"/>
      <c r="E10" s="155"/>
      <c r="F10" s="155"/>
      <c r="G10" s="155"/>
      <c r="H10" s="155"/>
      <c r="I10" s="179"/>
    </row>
    <row r="11" spans="2:9" ht="15.75" hidden="1" thickBot="1">
      <c r="B11" s="170" t="s">
        <v>45</v>
      </c>
      <c r="C11" s="171"/>
      <c r="D11" s="171"/>
      <c r="E11" s="171"/>
      <c r="F11" s="171"/>
      <c r="G11" s="171"/>
      <c r="H11" s="171"/>
      <c r="I11" s="172"/>
    </row>
    <row r="12" spans="2:9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9" ht="12.75" hidden="1">
      <c r="B13" s="58" t="s">
        <v>46</v>
      </c>
      <c r="C13" s="59"/>
      <c r="D13" s="60"/>
      <c r="E13" s="173"/>
      <c r="F13" s="173"/>
      <c r="G13" s="173"/>
      <c r="H13" s="173"/>
      <c r="I13" s="174"/>
    </row>
    <row r="14" spans="2:9" ht="12.75" hidden="1">
      <c r="B14" s="61"/>
      <c r="C14" s="62"/>
      <c r="D14" s="63"/>
      <c r="E14" s="63"/>
      <c r="F14" s="64"/>
      <c r="G14" s="65"/>
      <c r="H14" s="63"/>
      <c r="I14" s="66"/>
    </row>
    <row r="15" spans="2:9" ht="13.5" hidden="1" thickBot="1">
      <c r="B15" s="67"/>
      <c r="C15" s="68" t="s">
        <v>47</v>
      </c>
      <c r="D15" s="63" t="s">
        <v>28</v>
      </c>
      <c r="E15" s="63" t="s">
        <v>48</v>
      </c>
      <c r="F15" s="64" t="s">
        <v>49</v>
      </c>
      <c r="G15" s="66" t="s">
        <v>50</v>
      </c>
      <c r="H15" s="66"/>
      <c r="I15" s="66" t="s">
        <v>51</v>
      </c>
    </row>
    <row r="16" spans="2:9" ht="12.75" hidden="1">
      <c r="B16" s="69" t="s">
        <v>52</v>
      </c>
      <c r="C16" s="70" t="s">
        <v>53</v>
      </c>
      <c r="D16" s="71"/>
      <c r="E16" s="71"/>
      <c r="F16" s="72"/>
      <c r="G16" s="73"/>
      <c r="H16" s="73"/>
      <c r="I16" s="73"/>
    </row>
    <row r="17" spans="2:19" s="74" customFormat="1" ht="15" hidden="1">
      <c r="B17" s="75">
        <v>11</v>
      </c>
      <c r="C17" s="76" t="s">
        <v>54</v>
      </c>
      <c r="D17" s="77" t="s">
        <v>55</v>
      </c>
      <c r="E17" s="78">
        <v>1000000</v>
      </c>
      <c r="F17" s="78">
        <f>8559829.99+1000000</f>
        <v>9559829.99</v>
      </c>
      <c r="G17" s="78">
        <f>10696238.94+13800</f>
        <v>10710038.94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 s="74" customFormat="1" ht="15" hidden="1">
      <c r="B18" s="80"/>
      <c r="C18" s="81">
        <v>2.2</v>
      </c>
      <c r="D18" s="77" t="s">
        <v>56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763598.8599999999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2.3</v>
      </c>
      <c r="D19" s="77" t="s">
        <v>57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-83718.8500000001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58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2:19" s="74" customFormat="1" ht="15" hidden="1">
      <c r="B21" s="80"/>
      <c r="C21" s="81">
        <v>2.6</v>
      </c>
      <c r="D21" s="77" t="s">
        <v>59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2:9" ht="15" hidden="1">
      <c r="B22" s="85"/>
      <c r="C22" s="81">
        <v>2.7</v>
      </c>
      <c r="D22" s="77" t="s">
        <v>60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2:11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ht="12.75" hidden="1"/>
    <row r="25" ht="12.75" hidden="1"/>
    <row r="26" ht="12.75" hidden="1">
      <c r="G26">
        <f>12791959.36-12771533.19</f>
        <v>20426.169999999925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7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80" t="s">
        <v>44</v>
      </c>
      <c r="C69" s="181"/>
      <c r="D69" s="181"/>
      <c r="E69" s="181"/>
      <c r="F69" s="181"/>
      <c r="G69" s="181"/>
      <c r="H69" s="181"/>
      <c r="I69" s="182"/>
    </row>
    <row r="70" spans="2:9" ht="15">
      <c r="B70" s="175" t="s">
        <v>61</v>
      </c>
      <c r="C70" s="168"/>
      <c r="D70" s="168"/>
      <c r="E70" s="168"/>
      <c r="F70" s="168"/>
      <c r="G70" s="168"/>
      <c r="H70" s="168"/>
      <c r="I70" s="176"/>
    </row>
    <row r="71" spans="2:9" ht="15">
      <c r="B71" s="177">
        <v>42978</v>
      </c>
      <c r="C71" s="168"/>
      <c r="D71" s="168"/>
      <c r="E71" s="168"/>
      <c r="F71" s="168"/>
      <c r="G71" s="168"/>
      <c r="H71" s="168"/>
      <c r="I71" s="176"/>
    </row>
    <row r="72" spans="2:9" ht="15">
      <c r="B72" s="175" t="s">
        <v>1</v>
      </c>
      <c r="C72" s="168"/>
      <c r="D72" s="168"/>
      <c r="E72" s="168"/>
      <c r="F72" s="168"/>
      <c r="G72" s="168"/>
      <c r="H72" s="168"/>
      <c r="I72" s="176"/>
    </row>
    <row r="73" spans="2:9" ht="12.75">
      <c r="B73" s="178" t="s">
        <v>2</v>
      </c>
      <c r="C73" s="155"/>
      <c r="D73" s="155"/>
      <c r="E73" s="155"/>
      <c r="F73" s="155"/>
      <c r="G73" s="155"/>
      <c r="H73" s="155"/>
      <c r="I73" s="179"/>
    </row>
    <row r="74" spans="2:9" ht="15.75" thickBot="1">
      <c r="B74" s="170" t="s">
        <v>45</v>
      </c>
      <c r="C74" s="171"/>
      <c r="D74" s="171"/>
      <c r="E74" s="171"/>
      <c r="F74" s="171"/>
      <c r="G74" s="171"/>
      <c r="H74" s="171"/>
      <c r="I74" s="172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 ht="12.75">
      <c r="B76" s="58" t="s">
        <v>46</v>
      </c>
      <c r="C76" s="59"/>
      <c r="D76" s="60"/>
      <c r="E76" s="173"/>
      <c r="F76" s="173"/>
      <c r="G76" s="173"/>
      <c r="H76" s="173"/>
      <c r="I76" s="174"/>
    </row>
    <row r="77" spans="2:9" ht="12.75">
      <c r="B77" s="61"/>
      <c r="C77" s="62"/>
      <c r="D77" s="63"/>
      <c r="E77" s="63"/>
      <c r="F77" s="64"/>
      <c r="G77" s="65" t="s">
        <v>62</v>
      </c>
      <c r="H77" s="63" t="s">
        <v>63</v>
      </c>
      <c r="I77" s="66"/>
    </row>
    <row r="78" spans="2:9" ht="13.5" thickBot="1">
      <c r="B78" s="67"/>
      <c r="C78" s="68" t="s">
        <v>47</v>
      </c>
      <c r="D78" s="63" t="s">
        <v>28</v>
      </c>
      <c r="E78" s="63" t="s">
        <v>48</v>
      </c>
      <c r="F78" s="64" t="s">
        <v>49</v>
      </c>
      <c r="G78" s="66" t="s">
        <v>96</v>
      </c>
      <c r="H78" s="66" t="s">
        <v>64</v>
      </c>
      <c r="I78" s="66" t="s">
        <v>65</v>
      </c>
    </row>
    <row r="79" spans="2:9" ht="13.5" thickBot="1">
      <c r="B79" s="69" t="s">
        <v>52</v>
      </c>
      <c r="C79" s="70" t="s">
        <v>53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54</v>
      </c>
      <c r="D80" s="77" t="s">
        <v>66</v>
      </c>
      <c r="E80" s="78">
        <v>1000000</v>
      </c>
      <c r="F80" s="78">
        <v>126492783</v>
      </c>
      <c r="G80" s="78">
        <v>82922355.27</v>
      </c>
      <c r="H80" s="78">
        <v>0</v>
      </c>
      <c r="I80" s="78">
        <f aca="true" t="shared" si="0" ref="I80:I85">+F80-G80</f>
        <v>43570427.730000004</v>
      </c>
    </row>
    <row r="81" spans="2:9" ht="15">
      <c r="B81" s="80"/>
      <c r="C81" s="81">
        <v>2.2</v>
      </c>
      <c r="D81" s="77" t="s">
        <v>67</v>
      </c>
      <c r="E81" s="78">
        <v>103206.09</v>
      </c>
      <c r="F81" s="82">
        <v>34119599.23</v>
      </c>
      <c r="G81" s="82">
        <v>18502086.54</v>
      </c>
      <c r="H81" s="82">
        <v>0</v>
      </c>
      <c r="I81" s="78">
        <f t="shared" si="0"/>
        <v>15617512.689999998</v>
      </c>
    </row>
    <row r="82" spans="2:9" ht="15">
      <c r="B82" s="80"/>
      <c r="C82" s="81">
        <v>2.3</v>
      </c>
      <c r="D82" s="77" t="s">
        <v>68</v>
      </c>
      <c r="E82" s="78">
        <v>-380197.02</v>
      </c>
      <c r="F82" s="84">
        <v>16451039.44</v>
      </c>
      <c r="G82" s="84">
        <v>12193667.28</v>
      </c>
      <c r="H82" s="84">
        <v>0</v>
      </c>
      <c r="I82" s="78">
        <f t="shared" si="0"/>
        <v>4257372.16</v>
      </c>
    </row>
    <row r="83" spans="2:9" ht="15">
      <c r="B83" s="85"/>
      <c r="C83" s="81">
        <v>2.4</v>
      </c>
      <c r="D83" s="77" t="s">
        <v>69</v>
      </c>
      <c r="E83" s="78">
        <v>0</v>
      </c>
      <c r="F83" s="82">
        <v>3711636.77</v>
      </c>
      <c r="G83" s="82">
        <v>842667.18</v>
      </c>
      <c r="H83" s="82">
        <v>0</v>
      </c>
      <c r="I83" s="78">
        <f t="shared" si="0"/>
        <v>2868969.59</v>
      </c>
    </row>
    <row r="84" spans="2:9" ht="15">
      <c r="B84" s="80"/>
      <c r="C84" s="81">
        <v>2.6</v>
      </c>
      <c r="D84" s="77" t="s">
        <v>70</v>
      </c>
      <c r="E84" s="78">
        <v>712111.52</v>
      </c>
      <c r="F84" s="82">
        <v>36179363.56</v>
      </c>
      <c r="G84" s="82">
        <v>3622558.25</v>
      </c>
      <c r="H84" s="82">
        <v>0</v>
      </c>
      <c r="I84" s="78">
        <f t="shared" si="0"/>
        <v>32556805.310000002</v>
      </c>
    </row>
    <row r="85" spans="2:9" ht="15">
      <c r="B85" s="85"/>
      <c r="C85" s="81">
        <v>2.7</v>
      </c>
      <c r="D85" s="77" t="s">
        <v>71</v>
      </c>
      <c r="E85" s="78">
        <v>0</v>
      </c>
      <c r="F85" s="78">
        <v>13278800</v>
      </c>
      <c r="G85" s="78">
        <v>5088931.77</v>
      </c>
      <c r="H85" s="78"/>
      <c r="I85" s="78">
        <f t="shared" si="0"/>
        <v>8189868.23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230233222</v>
      </c>
      <c r="G86" s="89">
        <f>SUM(G80:G85)</f>
        <v>123172266.29</v>
      </c>
      <c r="H86" s="90"/>
      <c r="I86" s="91">
        <f>SUM(I80:I85)</f>
        <v>107060955.71000001</v>
      </c>
    </row>
    <row r="88" spans="6:8" ht="12.75" hidden="1">
      <c r="F88" s="94" t="s">
        <v>72</v>
      </c>
      <c r="G88" s="95">
        <f>34863464.69+988381.23+8833+779626+19510733.6</f>
        <v>56151038.519999996</v>
      </c>
      <c r="H88" s="95"/>
    </row>
    <row r="89" spans="6:8" ht="12.75" hidden="1">
      <c r="F89" s="52"/>
      <c r="G89" s="96">
        <v>0</v>
      </c>
      <c r="H89" s="96"/>
    </row>
    <row r="90" spans="6:8" ht="13.5" hidden="1" thickBot="1">
      <c r="F90" s="52" t="s">
        <v>73</v>
      </c>
      <c r="G90" s="97">
        <f>SUM(G88:G89)</f>
        <v>56151038.519999996</v>
      </c>
      <c r="H90" s="98"/>
    </row>
    <row r="91" spans="2:9" ht="12.75">
      <c r="B91" s="149"/>
      <c r="C91" s="149"/>
      <c r="D91" s="149"/>
      <c r="E91" s="149"/>
      <c r="F91" s="52"/>
      <c r="G91" s="98"/>
      <c r="H91" s="98"/>
      <c r="I91" s="149"/>
    </row>
    <row r="92" spans="2:8" ht="12.75">
      <c r="B92" s="148"/>
      <c r="C92" s="148"/>
      <c r="F92" s="52"/>
      <c r="G92" s="98"/>
      <c r="H92" s="98"/>
    </row>
    <row r="93" spans="6:7" ht="12.75">
      <c r="F93" s="6"/>
      <c r="G93" s="6"/>
    </row>
    <row r="94" spans="6:7" ht="15.75">
      <c r="F94" s="6"/>
      <c r="G94" s="154"/>
    </row>
    <row r="95" spans="6:7" ht="15.75">
      <c r="F95" s="6"/>
      <c r="G95" s="154"/>
    </row>
    <row r="96" spans="6:7" ht="15.75">
      <c r="F96" s="6"/>
      <c r="G96" s="154"/>
    </row>
    <row r="97" spans="6:7" ht="15.75">
      <c r="F97" s="6"/>
      <c r="G97" s="154"/>
    </row>
    <row r="98" spans="6:9" ht="15.75">
      <c r="F98" s="6"/>
      <c r="G98" s="154"/>
      <c r="I98" s="150"/>
    </row>
    <row r="99" spans="6:9" ht="15.75">
      <c r="F99" s="6"/>
      <c r="G99" s="154"/>
      <c r="I99" s="151"/>
    </row>
    <row r="100" spans="7:9" ht="15.75">
      <c r="G100" s="154"/>
      <c r="I100" s="151"/>
    </row>
  </sheetData>
  <sheetProtection/>
  <mergeCells count="14">
    <mergeCell ref="B10:I10"/>
    <mergeCell ref="B11:I11"/>
    <mergeCell ref="E13:I13"/>
    <mergeCell ref="B69:I69"/>
    <mergeCell ref="B6:I6"/>
    <mergeCell ref="B7:I7"/>
    <mergeCell ref="B8:I8"/>
    <mergeCell ref="B9:I9"/>
    <mergeCell ref="B74:I74"/>
    <mergeCell ref="E76:I76"/>
    <mergeCell ref="B70:I70"/>
    <mergeCell ref="B71:I71"/>
    <mergeCell ref="B72:I72"/>
    <mergeCell ref="B73:I73"/>
  </mergeCells>
  <printOptions/>
  <pageMargins left="0.7" right="0.7" top="0.75" bottom="0.75" header="0.3" footer="0.3"/>
  <pageSetup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tabSelected="1" workbookViewId="0" topLeftCell="A13">
      <selection activeCell="K45" sqref="K45"/>
    </sheetView>
  </sheetViews>
  <sheetFormatPr defaultColWidth="11.421875" defaultRowHeight="12.75"/>
  <cols>
    <col min="1" max="1" width="16.28125" style="0" customWidth="1"/>
    <col min="2" max="2" width="42.7109375" style="0" customWidth="1"/>
    <col min="4" max="4" width="13.421875" style="0" customWidth="1"/>
    <col min="5" max="5" width="12.8515625" style="0" customWidth="1"/>
    <col min="6" max="6" width="11.8515625" style="0" customWidth="1"/>
    <col min="7" max="7" width="12.8515625" style="0" bestFit="1" customWidth="1"/>
    <col min="8" max="8" width="12.8515625" style="0" customWidth="1"/>
    <col min="9" max="9" width="11.8515625" style="0" customWidth="1"/>
    <col min="11" max="11" width="13.421875" style="0" customWidth="1"/>
    <col min="12" max="12" width="13.140625" style="0" customWidth="1"/>
    <col min="13" max="13" width="26.57421875" style="0" customWidth="1"/>
  </cols>
  <sheetData>
    <row r="13" spans="1:13" ht="20.25">
      <c r="A13" s="183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5"/>
    </row>
    <row r="14" spans="1:13" ht="15.75">
      <c r="A14" s="186" t="s">
        <v>74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8"/>
    </row>
    <row r="15" spans="1:13" ht="12.75">
      <c r="A15" s="99" t="s">
        <v>75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95</v>
      </c>
    </row>
    <row r="16" spans="1:13" ht="12.75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97</v>
      </c>
    </row>
    <row r="17" spans="1:13" ht="12.75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 ht="12.75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 ht="12.75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 ht="12.75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 ht="12.75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 ht="12.75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 ht="12.75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 ht="12.75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 ht="12.75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 ht="12.75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 ht="12.75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 ht="12.75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 ht="12.75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 ht="12.75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 ht="12.75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 ht="12.75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ht="12.75">
      <c r="A34" s="110"/>
    </row>
    <row r="35" spans="1:13" ht="12.75">
      <c r="A35" s="189" t="s">
        <v>76</v>
      </c>
      <c r="B35" s="189" t="s">
        <v>77</v>
      </c>
      <c r="C35" s="189" t="s">
        <v>78</v>
      </c>
      <c r="D35" s="189"/>
      <c r="E35" s="192" t="s">
        <v>79</v>
      </c>
      <c r="F35" s="193"/>
      <c r="G35" s="192" t="s">
        <v>80</v>
      </c>
      <c r="H35" s="202"/>
      <c r="I35" s="202"/>
      <c r="J35" s="202"/>
      <c r="K35" s="202"/>
      <c r="L35" s="202"/>
      <c r="M35" s="203"/>
    </row>
    <row r="36" spans="1:13" ht="12.75">
      <c r="A36" s="190"/>
      <c r="B36" s="190"/>
      <c r="C36" s="191"/>
      <c r="D36" s="191"/>
      <c r="E36" s="194"/>
      <c r="F36" s="195"/>
      <c r="G36" s="194"/>
      <c r="H36" s="195"/>
      <c r="I36" s="195"/>
      <c r="J36" s="195"/>
      <c r="K36" s="195"/>
      <c r="L36" s="195"/>
      <c r="M36" s="204"/>
    </row>
    <row r="37" spans="1:13" ht="15.75">
      <c r="A37" s="190"/>
      <c r="B37" s="190"/>
      <c r="C37" s="205" t="s">
        <v>13</v>
      </c>
      <c r="D37" s="205"/>
      <c r="E37" s="206" t="s">
        <v>14</v>
      </c>
      <c r="F37" s="207"/>
      <c r="G37" s="208" t="s">
        <v>81</v>
      </c>
      <c r="H37" s="208"/>
      <c r="I37" s="208"/>
      <c r="J37" s="208"/>
      <c r="K37" s="208"/>
      <c r="L37" s="208"/>
      <c r="M37" s="208"/>
    </row>
    <row r="38" spans="1:13" ht="12.75" customHeight="1">
      <c r="A38" s="190"/>
      <c r="B38" s="190"/>
      <c r="C38" s="189" t="s">
        <v>82</v>
      </c>
      <c r="D38" s="189" t="s">
        <v>83</v>
      </c>
      <c r="E38" s="189" t="s">
        <v>84</v>
      </c>
      <c r="F38" s="189" t="s">
        <v>85</v>
      </c>
      <c r="G38" s="189" t="s">
        <v>86</v>
      </c>
      <c r="H38" s="189" t="s">
        <v>87</v>
      </c>
      <c r="I38" s="189" t="s">
        <v>28</v>
      </c>
      <c r="J38" s="211" t="s">
        <v>88</v>
      </c>
      <c r="K38" s="211"/>
      <c r="L38" s="196" t="s">
        <v>89</v>
      </c>
      <c r="M38" s="189" t="s">
        <v>90</v>
      </c>
    </row>
    <row r="39" spans="1:13" ht="15.75">
      <c r="A39" s="190"/>
      <c r="B39" s="190"/>
      <c r="C39" s="209"/>
      <c r="D39" s="201"/>
      <c r="E39" s="201"/>
      <c r="F39" s="201"/>
      <c r="G39" s="201"/>
      <c r="H39" s="201"/>
      <c r="I39" s="201"/>
      <c r="J39" s="111" t="s">
        <v>91</v>
      </c>
      <c r="K39" s="112" t="s">
        <v>92</v>
      </c>
      <c r="L39" s="197"/>
      <c r="M39" s="199"/>
    </row>
    <row r="40" spans="1:13" ht="19.5" customHeight="1">
      <c r="A40" s="113" t="s">
        <v>7</v>
      </c>
      <c r="B40" s="113" t="s">
        <v>12</v>
      </c>
      <c r="C40" s="210"/>
      <c r="D40" s="191"/>
      <c r="E40" s="191"/>
      <c r="F40" s="191"/>
      <c r="G40" s="191"/>
      <c r="H40" s="191"/>
      <c r="I40" s="191"/>
      <c r="J40" s="114"/>
      <c r="K40" s="115"/>
      <c r="L40" s="198"/>
      <c r="M40" s="200"/>
    </row>
    <row r="41" spans="1:13" ht="12.75">
      <c r="A41" s="116">
        <v>0.056</v>
      </c>
      <c r="B41" s="117" t="s">
        <v>93</v>
      </c>
      <c r="C41" s="118">
        <v>42370</v>
      </c>
      <c r="D41" s="119">
        <v>42735</v>
      </c>
      <c r="E41" s="120">
        <f>+I41/G41</f>
        <v>0.20378173059551052</v>
      </c>
      <c r="F41" s="121">
        <f>+K41/G41</f>
        <v>0.032312357122466474</v>
      </c>
      <c r="G41" s="122">
        <v>179388770</v>
      </c>
      <c r="H41" s="122">
        <v>25000000</v>
      </c>
      <c r="I41" s="123">
        <f>11556154+25000000</f>
        <v>36556154</v>
      </c>
      <c r="J41" s="123"/>
      <c r="K41" s="123">
        <f>1932158+1932158+1932158</f>
        <v>5796474</v>
      </c>
      <c r="L41" s="124">
        <f>+H41-K41-J41</f>
        <v>19203526</v>
      </c>
      <c r="M41" s="125">
        <v>100</v>
      </c>
    </row>
    <row r="42" spans="1:13" ht="12.75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 ht="12.75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 ht="12.75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 ht="12.75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 ht="12.75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 ht="12.75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 ht="12.75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94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 t="s">
        <v>28</v>
      </c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 ht="12.75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5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53"/>
      <c r="L54" s="142"/>
      <c r="M54" s="127"/>
    </row>
    <row r="55" spans="1:13" ht="12.75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52"/>
      <c r="L55" s="142"/>
      <c r="M55" s="127"/>
    </row>
    <row r="56" spans="7:13" ht="12.75">
      <c r="G56" s="142"/>
      <c r="H56" s="142"/>
      <c r="I56" s="142"/>
      <c r="J56" s="142"/>
      <c r="K56" s="152"/>
      <c r="L56" s="142"/>
      <c r="M56" s="127"/>
    </row>
    <row r="57" spans="2:13" ht="12.75">
      <c r="B57" s="52"/>
      <c r="G57" s="142"/>
      <c r="H57" s="142"/>
      <c r="I57" s="142"/>
      <c r="J57" s="142"/>
      <c r="K57" s="142"/>
      <c r="L57" s="142"/>
      <c r="M57" s="127"/>
    </row>
    <row r="58" spans="2:13" ht="12.75">
      <c r="B58" s="52"/>
      <c r="G58" s="142"/>
      <c r="H58" s="142"/>
      <c r="I58" s="142"/>
      <c r="J58" s="142"/>
      <c r="K58" s="142"/>
      <c r="L58" s="127"/>
      <c r="M58" s="127"/>
    </row>
    <row r="59" spans="2:13" ht="12.75">
      <c r="B59" s="52"/>
      <c r="G59" s="142"/>
      <c r="H59" s="142"/>
      <c r="I59" s="142"/>
      <c r="J59" s="142"/>
      <c r="K59" s="142"/>
      <c r="L59" s="127"/>
      <c r="M59" s="127"/>
    </row>
    <row r="60" spans="2:13" ht="12.75">
      <c r="B60" s="52"/>
      <c r="F60" s="6"/>
      <c r="G60" s="142"/>
      <c r="H60" s="142"/>
      <c r="I60" s="142"/>
      <c r="J60" s="142"/>
      <c r="K60" s="142"/>
      <c r="L60" s="127"/>
      <c r="M60" s="127"/>
    </row>
    <row r="61" spans="6:13" ht="12.75">
      <c r="F61" s="6"/>
      <c r="G61" s="142"/>
      <c r="H61" s="142"/>
      <c r="I61" s="142"/>
      <c r="J61" s="142"/>
      <c r="K61" s="142"/>
      <c r="L61" s="127"/>
      <c r="M61" s="127"/>
    </row>
    <row r="62" spans="7:13" ht="12.75">
      <c r="G62" s="142"/>
      <c r="H62" s="142"/>
      <c r="I62" s="142"/>
      <c r="J62" s="142"/>
      <c r="K62" s="142"/>
      <c r="L62" s="127"/>
      <c r="M62" s="127"/>
    </row>
    <row r="63" spans="7:13" ht="12.75">
      <c r="G63" s="6"/>
      <c r="H63" s="6"/>
      <c r="I63" s="6"/>
      <c r="J63" s="6"/>
      <c r="K63" s="6"/>
      <c r="L63" s="6"/>
      <c r="M63" s="6"/>
    </row>
    <row r="64" spans="7:13" ht="12.75">
      <c r="G64" s="6"/>
      <c r="H64" s="6"/>
      <c r="I64" s="6"/>
      <c r="J64" s="6"/>
      <c r="K64" s="6"/>
      <c r="L64" s="6"/>
      <c r="M64" s="6"/>
    </row>
    <row r="65" spans="2:13" ht="12.75">
      <c r="B65" s="147"/>
      <c r="G65" s="6"/>
      <c r="H65" s="6"/>
      <c r="I65" s="6"/>
      <c r="J65" s="6"/>
      <c r="K65" s="6"/>
      <c r="L65" s="6"/>
      <c r="M65" s="6"/>
    </row>
    <row r="66" spans="7:13" ht="12.75">
      <c r="G66" s="6"/>
      <c r="H66" s="6"/>
      <c r="I66" s="6"/>
      <c r="J66" s="6"/>
      <c r="K66" s="6"/>
      <c r="L66" s="6"/>
      <c r="M66" s="6"/>
    </row>
    <row r="67" spans="7:13" ht="12.75">
      <c r="G67" s="6"/>
      <c r="H67" s="6"/>
      <c r="I67" s="6"/>
      <c r="J67" s="6"/>
      <c r="K67" s="6"/>
      <c r="L67" s="6"/>
      <c r="M67" s="6"/>
    </row>
    <row r="68" spans="7:13" ht="12.75">
      <c r="G68" s="6"/>
      <c r="H68" s="6"/>
      <c r="I68" s="6"/>
      <c r="J68" s="6"/>
      <c r="K68" s="6"/>
      <c r="L68" s="6"/>
      <c r="M68" s="6"/>
    </row>
    <row r="69" spans="7:13" ht="12.75">
      <c r="G69" s="6"/>
      <c r="H69" s="6"/>
      <c r="I69" s="6"/>
      <c r="J69" s="6"/>
      <c r="K69" s="6"/>
      <c r="L69" s="6"/>
      <c r="M69" s="6"/>
    </row>
    <row r="70" spans="7:13" ht="12.75">
      <c r="G70" s="6"/>
      <c r="H70" s="6"/>
      <c r="I70" s="6"/>
      <c r="J70" s="6"/>
      <c r="K70" s="6"/>
      <c r="L70" s="6"/>
      <c r="M70" s="6"/>
    </row>
    <row r="71" spans="7:13" ht="12.75">
      <c r="G71" s="6"/>
      <c r="H71" s="6"/>
      <c r="I71" s="6"/>
      <c r="J71" s="6"/>
      <c r="K71" s="6"/>
      <c r="L71" s="6"/>
      <c r="M71" s="6"/>
    </row>
    <row r="72" spans="7:13" ht="12.75">
      <c r="G72" s="6"/>
      <c r="H72" s="6"/>
      <c r="I72" s="6"/>
      <c r="J72" s="6"/>
      <c r="K72" s="6"/>
      <c r="L72" s="6"/>
      <c r="M72" s="6"/>
    </row>
    <row r="73" spans="7:13" ht="12.75">
      <c r="G73" s="6"/>
      <c r="H73" s="6"/>
      <c r="I73" s="6"/>
      <c r="J73" s="6"/>
      <c r="K73" s="6"/>
      <c r="L73" s="6"/>
      <c r="M73" s="6"/>
    </row>
    <row r="74" spans="7:13" ht="12.75">
      <c r="G74" s="6"/>
      <c r="H74" s="6"/>
      <c r="I74" s="6"/>
      <c r="J74" s="6"/>
      <c r="K74" s="6"/>
      <c r="L74" s="6"/>
      <c r="M74" s="6"/>
    </row>
  </sheetData>
  <sheetProtection/>
  <mergeCells count="20">
    <mergeCell ref="G35:M36"/>
    <mergeCell ref="C37:D37"/>
    <mergeCell ref="E37:F37"/>
    <mergeCell ref="G37:M37"/>
    <mergeCell ref="C38:C40"/>
    <mergeCell ref="D38:D40"/>
    <mergeCell ref="E38:E40"/>
    <mergeCell ref="F38:F40"/>
    <mergeCell ref="I38:I40"/>
    <mergeCell ref="J38:K38"/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</mergeCells>
  <printOptions/>
  <pageMargins left="0.67" right="0.2362204724409449" top="0.984251968503937" bottom="0.5905511811023623" header="0.15748031496062992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ccastellanos</cp:lastModifiedBy>
  <cp:lastPrinted>2017-08-02T14:20:34Z</cp:lastPrinted>
  <dcterms:created xsi:type="dcterms:W3CDTF">2015-11-06T15:48:46Z</dcterms:created>
  <dcterms:modified xsi:type="dcterms:W3CDTF">2017-09-01T13:38:49Z</dcterms:modified>
  <cp:category/>
  <cp:version/>
  <cp:contentType/>
  <cp:contentStatus/>
</cp:coreProperties>
</file>